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00598\00598_44\00598_44_06_klient\02_export\2019_12_11_dotazy_51az58\"/>
    </mc:Choice>
  </mc:AlternateContent>
  <bookViews>
    <workbookView xWindow="0" yWindow="0" windowWidth="23085" windowHeight="11595"/>
  </bookViews>
  <sheets>
    <sheet name="Rekapitulace stavby" sheetId="1" r:id="rId1"/>
    <sheet name="503.1 - SO503.1 - Účelová..." sheetId="2" r:id="rId2"/>
  </sheets>
  <definedNames>
    <definedName name="_xlnm._FilterDatabase" localSheetId="1" hidden="1">'503.1 - SO503.1 - Účelová...'!$C$123:$K$273</definedName>
    <definedName name="_xlnm.Print_Titles" localSheetId="1">'503.1 - SO503.1 - Účelová...'!$123:$123</definedName>
    <definedName name="_xlnm.Print_Titles" localSheetId="0">'Rekapitulace stavby'!$92:$92</definedName>
    <definedName name="_xlnm.Print_Area" localSheetId="1">'503.1 - SO503.1 - Účelová...'!$C$4:$J$76,'503.1 - SO503.1 - Účelová...'!$C$82:$J$105,'503.1 - SO503.1 - Účelová...'!$C$111:$K$273</definedName>
    <definedName name="_xlnm.Print_Area" localSheetId="0">'Rekapitulace stavby'!$D$4:$AO$76,'Rekapitulace stavby'!$C$82:$AQ$96</definedName>
  </definedNames>
  <calcPr calcId="162913"/>
</workbook>
</file>

<file path=xl/calcChain.xml><?xml version="1.0" encoding="utf-8"?>
<calcChain xmlns="http://schemas.openxmlformats.org/spreadsheetml/2006/main">
  <c r="J37" i="2" l="1"/>
  <c r="J36" i="2"/>
  <c r="AY95" i="1"/>
  <c r="J35" i="2"/>
  <c r="AX95" i="1" s="1"/>
  <c r="BI273" i="2"/>
  <c r="BH273" i="2"/>
  <c r="BG273" i="2"/>
  <c r="BF273" i="2"/>
  <c r="T273" i="2"/>
  <c r="T272" i="2"/>
  <c r="R273" i="2"/>
  <c r="R272" i="2" s="1"/>
  <c r="P273" i="2"/>
  <c r="P272" i="2"/>
  <c r="BK273" i="2"/>
  <c r="BK272" i="2" s="1"/>
  <c r="J272" i="2" s="1"/>
  <c r="J104" i="2" s="1"/>
  <c r="J273" i="2"/>
  <c r="BE273" i="2"/>
  <c r="BI270" i="2"/>
  <c r="BH270" i="2"/>
  <c r="BG270" i="2"/>
  <c r="BF270" i="2"/>
  <c r="T270" i="2"/>
  <c r="R270" i="2"/>
  <c r="P270" i="2"/>
  <c r="BK270" i="2"/>
  <c r="J270" i="2"/>
  <c r="BE270" i="2"/>
  <c r="BI268" i="2"/>
  <c r="BH268" i="2"/>
  <c r="BG268" i="2"/>
  <c r="BF268" i="2"/>
  <c r="T268" i="2"/>
  <c r="R268" i="2"/>
  <c r="P268" i="2"/>
  <c r="BK268" i="2"/>
  <c r="J268" i="2"/>
  <c r="BE268" i="2" s="1"/>
  <c r="BI264" i="2"/>
  <c r="BH264" i="2"/>
  <c r="BG264" i="2"/>
  <c r="BF264" i="2"/>
  <c r="T264" i="2"/>
  <c r="R264" i="2"/>
  <c r="P264" i="2"/>
  <c r="BK264" i="2"/>
  <c r="J264" i="2"/>
  <c r="BE264" i="2"/>
  <c r="BI260" i="2"/>
  <c r="BH260" i="2"/>
  <c r="BG260" i="2"/>
  <c r="BF260" i="2"/>
  <c r="T260" i="2"/>
  <c r="R260" i="2"/>
  <c r="P260" i="2"/>
  <c r="BK260" i="2"/>
  <c r="J260" i="2"/>
  <c r="BE260" i="2" s="1"/>
  <c r="BI255" i="2"/>
  <c r="BH255" i="2"/>
  <c r="BG255" i="2"/>
  <c r="BF255" i="2"/>
  <c r="T255" i="2"/>
  <c r="R255" i="2"/>
  <c r="P255" i="2"/>
  <c r="BK255" i="2"/>
  <c r="J255" i="2"/>
  <c r="BE255" i="2"/>
  <c r="BI252" i="2"/>
  <c r="BH252" i="2"/>
  <c r="BG252" i="2"/>
  <c r="BF252" i="2"/>
  <c r="T252" i="2"/>
  <c r="R252" i="2"/>
  <c r="P252" i="2"/>
  <c r="BK252" i="2"/>
  <c r="BK234" i="2" s="1"/>
  <c r="J234" i="2" s="1"/>
  <c r="J103" i="2" s="1"/>
  <c r="J252" i="2"/>
  <c r="BE252" i="2" s="1"/>
  <c r="BI249" i="2"/>
  <c r="BH249" i="2"/>
  <c r="BG249" i="2"/>
  <c r="BF249" i="2"/>
  <c r="T249" i="2"/>
  <c r="R249" i="2"/>
  <c r="P249" i="2"/>
  <c r="BK249" i="2"/>
  <c r="J249" i="2"/>
  <c r="BE249" i="2"/>
  <c r="BI244" i="2"/>
  <c r="BH244" i="2"/>
  <c r="BG244" i="2"/>
  <c r="BF244" i="2"/>
  <c r="T244" i="2"/>
  <c r="R244" i="2"/>
  <c r="P244" i="2"/>
  <c r="BK244" i="2"/>
  <c r="J244" i="2"/>
  <c r="BE244" i="2" s="1"/>
  <c r="BI239" i="2"/>
  <c r="BH239" i="2"/>
  <c r="BG239" i="2"/>
  <c r="BF239" i="2"/>
  <c r="T239" i="2"/>
  <c r="R239" i="2"/>
  <c r="P239" i="2"/>
  <c r="BK239" i="2"/>
  <c r="J239" i="2"/>
  <c r="BE239" i="2"/>
  <c r="BI235" i="2"/>
  <c r="BH235" i="2"/>
  <c r="BG235" i="2"/>
  <c r="BF235" i="2"/>
  <c r="T235" i="2"/>
  <c r="T234" i="2" s="1"/>
  <c r="R235" i="2"/>
  <c r="R234" i="2"/>
  <c r="P235" i="2"/>
  <c r="P234" i="2" s="1"/>
  <c r="BK235" i="2"/>
  <c r="J235" i="2"/>
  <c r="BE235" i="2"/>
  <c r="BI233" i="2"/>
  <c r="BH233" i="2"/>
  <c r="BG233" i="2"/>
  <c r="BF233" i="2"/>
  <c r="T233" i="2"/>
  <c r="R233" i="2"/>
  <c r="P233" i="2"/>
  <c r="BK233" i="2"/>
  <c r="J233" i="2"/>
  <c r="BE233" i="2" s="1"/>
  <c r="BI232" i="2"/>
  <c r="BH232" i="2"/>
  <c r="BG232" i="2"/>
  <c r="BF232" i="2"/>
  <c r="T232" i="2"/>
  <c r="R232" i="2"/>
  <c r="P232" i="2"/>
  <c r="BK232" i="2"/>
  <c r="J232" i="2"/>
  <c r="BE232" i="2"/>
  <c r="BI231" i="2"/>
  <c r="BH231" i="2"/>
  <c r="BG231" i="2"/>
  <c r="BF231" i="2"/>
  <c r="T231" i="2"/>
  <c r="R231" i="2"/>
  <c r="P231" i="2"/>
  <c r="BK231" i="2"/>
  <c r="J231" i="2"/>
  <c r="BE231" i="2" s="1"/>
  <c r="BI229" i="2"/>
  <c r="BH229" i="2"/>
  <c r="BG229" i="2"/>
  <c r="BF229" i="2"/>
  <c r="T229" i="2"/>
  <c r="R229" i="2"/>
  <c r="P229" i="2"/>
  <c r="BK229" i="2"/>
  <c r="J229" i="2"/>
  <c r="BE229" i="2"/>
  <c r="BI227" i="2"/>
  <c r="BH227" i="2"/>
  <c r="BG227" i="2"/>
  <c r="BF227" i="2"/>
  <c r="T227" i="2"/>
  <c r="R227" i="2"/>
  <c r="P227" i="2"/>
  <c r="BK227" i="2"/>
  <c r="J227" i="2"/>
  <c r="BE227" i="2" s="1"/>
  <c r="BI226" i="2"/>
  <c r="BH226" i="2"/>
  <c r="BG226" i="2"/>
  <c r="BF226" i="2"/>
  <c r="T226" i="2"/>
  <c r="R226" i="2"/>
  <c r="P226" i="2"/>
  <c r="BK226" i="2"/>
  <c r="J226" i="2"/>
  <c r="BE226" i="2"/>
  <c r="BI224" i="2"/>
  <c r="BH224" i="2"/>
  <c r="BG224" i="2"/>
  <c r="BF224" i="2"/>
  <c r="T224" i="2"/>
  <c r="R224" i="2"/>
  <c r="P224" i="2"/>
  <c r="BK224" i="2"/>
  <c r="J224" i="2"/>
  <c r="BE224" i="2" s="1"/>
  <c r="BI222" i="2"/>
  <c r="BH222" i="2"/>
  <c r="BG222" i="2"/>
  <c r="BF222" i="2"/>
  <c r="T222" i="2"/>
  <c r="R222" i="2"/>
  <c r="P222" i="2"/>
  <c r="BK222" i="2"/>
  <c r="J222" i="2"/>
  <c r="BE222" i="2"/>
  <c r="BI220" i="2"/>
  <c r="BH220" i="2"/>
  <c r="BG220" i="2"/>
  <c r="BF220" i="2"/>
  <c r="T220" i="2"/>
  <c r="R220" i="2"/>
  <c r="P220" i="2"/>
  <c r="BK220" i="2"/>
  <c r="J220" i="2"/>
  <c r="BE220" i="2" s="1"/>
  <c r="BI218" i="2"/>
  <c r="BH218" i="2"/>
  <c r="BG218" i="2"/>
  <c r="BF218" i="2"/>
  <c r="T218" i="2"/>
  <c r="R218" i="2"/>
  <c r="P218" i="2"/>
  <c r="BK218" i="2"/>
  <c r="J218" i="2"/>
  <c r="BE218" i="2"/>
  <c r="BI216" i="2"/>
  <c r="BH216" i="2"/>
  <c r="BG216" i="2"/>
  <c r="BF216" i="2"/>
  <c r="T216" i="2"/>
  <c r="R216" i="2"/>
  <c r="P216" i="2"/>
  <c r="BK216" i="2"/>
  <c r="J216" i="2"/>
  <c r="BE216" i="2" s="1"/>
  <c r="BI214" i="2"/>
  <c r="BH214" i="2"/>
  <c r="BG214" i="2"/>
  <c r="BF214" i="2"/>
  <c r="T214" i="2"/>
  <c r="R214" i="2"/>
  <c r="P214" i="2"/>
  <c r="BK214" i="2"/>
  <c r="J214" i="2"/>
  <c r="BE214" i="2"/>
  <c r="BI212" i="2"/>
  <c r="BH212" i="2"/>
  <c r="BG212" i="2"/>
  <c r="BF212" i="2"/>
  <c r="T212" i="2"/>
  <c r="R212" i="2"/>
  <c r="P212" i="2"/>
  <c r="BK212" i="2"/>
  <c r="J212" i="2"/>
  <c r="BE212" i="2" s="1"/>
  <c r="BI208" i="2"/>
  <c r="BH208" i="2"/>
  <c r="BG208" i="2"/>
  <c r="BF208" i="2"/>
  <c r="T208" i="2"/>
  <c r="R208" i="2"/>
  <c r="P208" i="2"/>
  <c r="BK208" i="2"/>
  <c r="J208" i="2"/>
  <c r="BE208" i="2"/>
  <c r="BI205" i="2"/>
  <c r="BH205" i="2"/>
  <c r="BG205" i="2"/>
  <c r="BF205" i="2"/>
  <c r="T205" i="2"/>
  <c r="T194" i="2" s="1"/>
  <c r="R205" i="2"/>
  <c r="P205" i="2"/>
  <c r="BK205" i="2"/>
  <c r="J205" i="2"/>
  <c r="BE205" i="2" s="1"/>
  <c r="BI203" i="2"/>
  <c r="BH203" i="2"/>
  <c r="BG203" i="2"/>
  <c r="BF203" i="2"/>
  <c r="T203" i="2"/>
  <c r="R203" i="2"/>
  <c r="P203" i="2"/>
  <c r="P194" i="2" s="1"/>
  <c r="BK203" i="2"/>
  <c r="J203" i="2"/>
  <c r="BE203" i="2"/>
  <c r="BI199" i="2"/>
  <c r="BH199" i="2"/>
  <c r="BG199" i="2"/>
  <c r="BF199" i="2"/>
  <c r="T199" i="2"/>
  <c r="R199" i="2"/>
  <c r="P199" i="2"/>
  <c r="BK199" i="2"/>
  <c r="J199" i="2"/>
  <c r="BE199" i="2" s="1"/>
  <c r="BI195" i="2"/>
  <c r="BH195" i="2"/>
  <c r="BG195" i="2"/>
  <c r="BF195" i="2"/>
  <c r="T195" i="2"/>
  <c r="R195" i="2"/>
  <c r="R194" i="2" s="1"/>
  <c r="P195" i="2"/>
  <c r="BK195" i="2"/>
  <c r="BK194" i="2" s="1"/>
  <c r="J194" i="2" s="1"/>
  <c r="J102" i="2" s="1"/>
  <c r="J195" i="2"/>
  <c r="BE195" i="2"/>
  <c r="BI192" i="2"/>
  <c r="BH192" i="2"/>
  <c r="BG192" i="2"/>
  <c r="BF192" i="2"/>
  <c r="T192" i="2"/>
  <c r="R192" i="2"/>
  <c r="P192" i="2"/>
  <c r="BK192" i="2"/>
  <c r="J192" i="2"/>
  <c r="BE192" i="2"/>
  <c r="BI191" i="2"/>
  <c r="BH191" i="2"/>
  <c r="BG191" i="2"/>
  <c r="BF191" i="2"/>
  <c r="T191" i="2"/>
  <c r="R191" i="2"/>
  <c r="P191" i="2"/>
  <c r="BK191" i="2"/>
  <c r="J191" i="2"/>
  <c r="BE191" i="2" s="1"/>
  <c r="BI190" i="2"/>
  <c r="BH190" i="2"/>
  <c r="BG190" i="2"/>
  <c r="BF190" i="2"/>
  <c r="T190" i="2"/>
  <c r="R190" i="2"/>
  <c r="P190" i="2"/>
  <c r="BK190" i="2"/>
  <c r="J190" i="2"/>
  <c r="BE190" i="2"/>
  <c r="BI189" i="2"/>
  <c r="BH189" i="2"/>
  <c r="BG189" i="2"/>
  <c r="BF189" i="2"/>
  <c r="T189" i="2"/>
  <c r="T188" i="2" s="1"/>
  <c r="R189" i="2"/>
  <c r="R188" i="2"/>
  <c r="P189" i="2"/>
  <c r="P188" i="2" s="1"/>
  <c r="BK189" i="2"/>
  <c r="BK188" i="2"/>
  <c r="J188" i="2"/>
  <c r="J189" i="2"/>
  <c r="BE189" i="2"/>
  <c r="J101" i="2"/>
  <c r="BI186" i="2"/>
  <c r="BH186" i="2"/>
  <c r="BG186" i="2"/>
  <c r="BF186" i="2"/>
  <c r="T186" i="2"/>
  <c r="R186" i="2"/>
  <c r="P186" i="2"/>
  <c r="BK186" i="2"/>
  <c r="J186" i="2"/>
  <c r="BE186" i="2" s="1"/>
  <c r="BI185" i="2"/>
  <c r="BH185" i="2"/>
  <c r="BG185" i="2"/>
  <c r="BF185" i="2"/>
  <c r="T185" i="2"/>
  <c r="R185" i="2"/>
  <c r="P185" i="2"/>
  <c r="BK185" i="2"/>
  <c r="J185" i="2"/>
  <c r="BE185" i="2"/>
  <c r="BI183" i="2"/>
  <c r="BH183" i="2"/>
  <c r="BG183" i="2"/>
  <c r="BF183" i="2"/>
  <c r="T183" i="2"/>
  <c r="R183" i="2"/>
  <c r="P183" i="2"/>
  <c r="BK183" i="2"/>
  <c r="J183" i="2"/>
  <c r="BE183" i="2" s="1"/>
  <c r="BI182" i="2"/>
  <c r="BH182" i="2"/>
  <c r="BG182" i="2"/>
  <c r="BF182" i="2"/>
  <c r="T182" i="2"/>
  <c r="R182" i="2"/>
  <c r="P182" i="2"/>
  <c r="BK182" i="2"/>
  <c r="J182" i="2"/>
  <c r="BE182" i="2"/>
  <c r="BI180" i="2"/>
  <c r="BH180" i="2"/>
  <c r="BG180" i="2"/>
  <c r="BF180" i="2"/>
  <c r="T180" i="2"/>
  <c r="R180" i="2"/>
  <c r="P180" i="2"/>
  <c r="BK180" i="2"/>
  <c r="J180" i="2"/>
  <c r="BE180" i="2" s="1"/>
  <c r="BI178" i="2"/>
  <c r="BH178" i="2"/>
  <c r="BG178" i="2"/>
  <c r="BF178" i="2"/>
  <c r="T178" i="2"/>
  <c r="R178" i="2"/>
  <c r="R172" i="2" s="1"/>
  <c r="P178" i="2"/>
  <c r="BK178" i="2"/>
  <c r="J178" i="2"/>
  <c r="BE178" i="2"/>
  <c r="BI173" i="2"/>
  <c r="BH173" i="2"/>
  <c r="BG173" i="2"/>
  <c r="BF173" i="2"/>
  <c r="T173" i="2"/>
  <c r="T172" i="2" s="1"/>
  <c r="R173" i="2"/>
  <c r="P173" i="2"/>
  <c r="P172" i="2" s="1"/>
  <c r="BK173" i="2"/>
  <c r="BK172" i="2"/>
  <c r="J172" i="2"/>
  <c r="J100" i="2" s="1"/>
  <c r="J173" i="2"/>
  <c r="BE173" i="2"/>
  <c r="BI170" i="2"/>
  <c r="BH170" i="2"/>
  <c r="BG170" i="2"/>
  <c r="BF170" i="2"/>
  <c r="T170" i="2"/>
  <c r="R170" i="2"/>
  <c r="P170" i="2"/>
  <c r="BK170" i="2"/>
  <c r="J170" i="2"/>
  <c r="BE170" i="2" s="1"/>
  <c r="BI169" i="2"/>
  <c r="BH169" i="2"/>
  <c r="BG169" i="2"/>
  <c r="BF169" i="2"/>
  <c r="T169" i="2"/>
  <c r="R169" i="2"/>
  <c r="P169" i="2"/>
  <c r="BK169" i="2"/>
  <c r="J169" i="2"/>
  <c r="BE169" i="2"/>
  <c r="BI167" i="2"/>
  <c r="BH167" i="2"/>
  <c r="BG167" i="2"/>
  <c r="BF167" i="2"/>
  <c r="T167" i="2"/>
  <c r="R167" i="2"/>
  <c r="P167" i="2"/>
  <c r="BK167" i="2"/>
  <c r="J167" i="2"/>
  <c r="BE167" i="2" s="1"/>
  <c r="BI165" i="2"/>
  <c r="BH165" i="2"/>
  <c r="BG165" i="2"/>
  <c r="BF165" i="2"/>
  <c r="T165" i="2"/>
  <c r="R165" i="2"/>
  <c r="R162" i="2" s="1"/>
  <c r="R125" i="2" s="1"/>
  <c r="R124" i="2" s="1"/>
  <c r="P165" i="2"/>
  <c r="BK165" i="2"/>
  <c r="J165" i="2"/>
  <c r="BE165" i="2"/>
  <c r="BI163" i="2"/>
  <c r="BH163" i="2"/>
  <c r="BG163" i="2"/>
  <c r="BF163" i="2"/>
  <c r="T163" i="2"/>
  <c r="T162" i="2" s="1"/>
  <c r="R163" i="2"/>
  <c r="P163" i="2"/>
  <c r="P162" i="2" s="1"/>
  <c r="BK163" i="2"/>
  <c r="BK162" i="2"/>
  <c r="J162" i="2"/>
  <c r="J99" i="2" s="1"/>
  <c r="J163" i="2"/>
  <c r="BE163" i="2"/>
  <c r="BI160" i="2"/>
  <c r="BH160" i="2"/>
  <c r="BG160" i="2"/>
  <c r="BF160" i="2"/>
  <c r="T160" i="2"/>
  <c r="R160" i="2"/>
  <c r="P160" i="2"/>
  <c r="BK160" i="2"/>
  <c r="J160" i="2"/>
  <c r="BE160" i="2" s="1"/>
  <c r="BI155" i="2"/>
  <c r="BH155" i="2"/>
  <c r="BG155" i="2"/>
  <c r="BF155" i="2"/>
  <c r="T155" i="2"/>
  <c r="R155" i="2"/>
  <c r="P155" i="2"/>
  <c r="BK155" i="2"/>
  <c r="J155" i="2"/>
  <c r="BE155" i="2"/>
  <c r="BI153" i="2"/>
  <c r="BH153" i="2"/>
  <c r="BG153" i="2"/>
  <c r="BF153" i="2"/>
  <c r="T153" i="2"/>
  <c r="R153" i="2"/>
  <c r="P153" i="2"/>
  <c r="BK153" i="2"/>
  <c r="J153" i="2"/>
  <c r="BE153" i="2" s="1"/>
  <c r="BI151" i="2"/>
  <c r="BH151" i="2"/>
  <c r="BG151" i="2"/>
  <c r="BF151" i="2"/>
  <c r="T151" i="2"/>
  <c r="R151" i="2"/>
  <c r="P151" i="2"/>
  <c r="BK151" i="2"/>
  <c r="J151" i="2"/>
  <c r="BE151" i="2"/>
  <c r="BI149" i="2"/>
  <c r="BH149" i="2"/>
  <c r="BG149" i="2"/>
  <c r="BF149" i="2"/>
  <c r="T149" i="2"/>
  <c r="R149" i="2"/>
  <c r="P149" i="2"/>
  <c r="BK149" i="2"/>
  <c r="J149" i="2"/>
  <c r="BE149" i="2" s="1"/>
  <c r="BI145" i="2"/>
  <c r="BH145" i="2"/>
  <c r="BG145" i="2"/>
  <c r="BF145" i="2"/>
  <c r="T145" i="2"/>
  <c r="R145" i="2"/>
  <c r="P145" i="2"/>
  <c r="BK145" i="2"/>
  <c r="J145" i="2"/>
  <c r="BE145" i="2"/>
  <c r="BI143" i="2"/>
  <c r="BH143" i="2"/>
  <c r="BG143" i="2"/>
  <c r="BF143" i="2"/>
  <c r="T143" i="2"/>
  <c r="R143" i="2"/>
  <c r="P143" i="2"/>
  <c r="BK143" i="2"/>
  <c r="J143" i="2"/>
  <c r="BE143" i="2" s="1"/>
  <c r="BI142" i="2"/>
  <c r="BH142" i="2"/>
  <c r="BG142" i="2"/>
  <c r="BF142" i="2"/>
  <c r="T142" i="2"/>
  <c r="R142" i="2"/>
  <c r="P142" i="2"/>
  <c r="BK142" i="2"/>
  <c r="J142" i="2"/>
  <c r="BE142" i="2"/>
  <c r="BI140" i="2"/>
  <c r="BH140" i="2"/>
  <c r="BG140" i="2"/>
  <c r="BF140" i="2"/>
  <c r="T140" i="2"/>
  <c r="R140" i="2"/>
  <c r="P140" i="2"/>
  <c r="BK140" i="2"/>
  <c r="J140" i="2"/>
  <c r="BE140" i="2" s="1"/>
  <c r="BI136" i="2"/>
  <c r="BH136" i="2"/>
  <c r="BG136" i="2"/>
  <c r="BF136" i="2"/>
  <c r="T136" i="2"/>
  <c r="R136" i="2"/>
  <c r="P136" i="2"/>
  <c r="BK136" i="2"/>
  <c r="J136" i="2"/>
  <c r="BE136" i="2"/>
  <c r="BI134" i="2"/>
  <c r="BH134" i="2"/>
  <c r="BG134" i="2"/>
  <c r="BF134" i="2"/>
  <c r="T134" i="2"/>
  <c r="R134" i="2"/>
  <c r="P134" i="2"/>
  <c r="BK134" i="2"/>
  <c r="J134" i="2"/>
  <c r="BE134" i="2" s="1"/>
  <c r="BI132" i="2"/>
  <c r="BH132" i="2"/>
  <c r="BG132" i="2"/>
  <c r="BF132" i="2"/>
  <c r="T132" i="2"/>
  <c r="R132" i="2"/>
  <c r="P132" i="2"/>
  <c r="BK132" i="2"/>
  <c r="J132" i="2"/>
  <c r="BE132" i="2"/>
  <c r="BI131" i="2"/>
  <c r="BH131" i="2"/>
  <c r="BG131" i="2"/>
  <c r="BF131" i="2"/>
  <c r="T131" i="2"/>
  <c r="R131" i="2"/>
  <c r="P131" i="2"/>
  <c r="BK131" i="2"/>
  <c r="J131" i="2"/>
  <c r="BE131" i="2" s="1"/>
  <c r="BI130" i="2"/>
  <c r="BH130" i="2"/>
  <c r="BG130" i="2"/>
  <c r="BF130" i="2"/>
  <c r="T130" i="2"/>
  <c r="R130" i="2"/>
  <c r="P130" i="2"/>
  <c r="BK130" i="2"/>
  <c r="J130" i="2"/>
  <c r="BE130" i="2"/>
  <c r="BI129" i="2"/>
  <c r="BH129" i="2"/>
  <c r="BG129" i="2"/>
  <c r="BF129" i="2"/>
  <c r="J34" i="2" s="1"/>
  <c r="AW95" i="1" s="1"/>
  <c r="T129" i="2"/>
  <c r="T126" i="2" s="1"/>
  <c r="T125" i="2" s="1"/>
  <c r="T124" i="2" s="1"/>
  <c r="R129" i="2"/>
  <c r="P129" i="2"/>
  <c r="BK129" i="2"/>
  <c r="J129" i="2"/>
  <c r="BE129" i="2" s="1"/>
  <c r="BI128" i="2"/>
  <c r="BH128" i="2"/>
  <c r="BG128" i="2"/>
  <c r="F35" i="2" s="1"/>
  <c r="BB95" i="1" s="1"/>
  <c r="BB94" i="1" s="1"/>
  <c r="BF128" i="2"/>
  <c r="T128" i="2"/>
  <c r="R128" i="2"/>
  <c r="P128" i="2"/>
  <c r="P126" i="2" s="1"/>
  <c r="BK128" i="2"/>
  <c r="J128" i="2"/>
  <c r="BE128" i="2"/>
  <c r="BI127" i="2"/>
  <c r="F37" i="2" s="1"/>
  <c r="BD95" i="1" s="1"/>
  <c r="BD94" i="1" s="1"/>
  <c r="W33" i="1" s="1"/>
  <c r="BH127" i="2"/>
  <c r="F36" i="2"/>
  <c r="BC95" i="1" s="1"/>
  <c r="BC94" i="1" s="1"/>
  <c r="BG127" i="2"/>
  <c r="BF127" i="2"/>
  <c r="F34" i="2"/>
  <c r="BA95" i="1" s="1"/>
  <c r="BA94" i="1" s="1"/>
  <c r="T127" i="2"/>
  <c r="R127" i="2"/>
  <c r="R126" i="2"/>
  <c r="P127" i="2"/>
  <c r="BK127" i="2"/>
  <c r="BK126" i="2"/>
  <c r="J126" i="2" s="1"/>
  <c r="J98" i="2" s="1"/>
  <c r="J127" i="2"/>
  <c r="BE127" i="2"/>
  <c r="F118" i="2"/>
  <c r="E116" i="2"/>
  <c r="F89" i="2"/>
  <c r="E87" i="2"/>
  <c r="J24" i="2"/>
  <c r="E24" i="2"/>
  <c r="J92" i="2" s="1"/>
  <c r="J121" i="2"/>
  <c r="J23" i="2"/>
  <c r="J21" i="2"/>
  <c r="E21" i="2"/>
  <c r="J120" i="2" s="1"/>
  <c r="J20" i="2"/>
  <c r="J18" i="2"/>
  <c r="E18" i="2"/>
  <c r="F121" i="2"/>
  <c r="F92" i="2"/>
  <c r="J17" i="2"/>
  <c r="J15" i="2"/>
  <c r="E15" i="2"/>
  <c r="F120" i="2"/>
  <c r="F91" i="2"/>
  <c r="J14" i="2"/>
  <c r="J12" i="2"/>
  <c r="J118" i="2"/>
  <c r="J89" i="2"/>
  <c r="E7" i="2"/>
  <c r="E114" i="2"/>
  <c r="E85" i="2"/>
  <c r="AS94" i="1"/>
  <c r="L90" i="1"/>
  <c r="AM90" i="1"/>
  <c r="AM89" i="1"/>
  <c r="L89" i="1"/>
  <c r="AM87" i="1"/>
  <c r="L87" i="1"/>
  <c r="L85" i="1"/>
  <c r="L84" i="1"/>
  <c r="AX94" i="1" l="1"/>
  <c r="W31" i="1"/>
  <c r="AY94" i="1"/>
  <c r="W32" i="1"/>
  <c r="F33" i="2"/>
  <c r="AZ95" i="1" s="1"/>
  <c r="AZ94" i="1" s="1"/>
  <c r="W30" i="1"/>
  <c r="AW94" i="1"/>
  <c r="AK30" i="1" s="1"/>
  <c r="J33" i="2"/>
  <c r="AV95" i="1" s="1"/>
  <c r="AT95" i="1" s="1"/>
  <c r="P125" i="2"/>
  <c r="P124" i="2" s="1"/>
  <c r="AU95" i="1" s="1"/>
  <c r="AU94" i="1" s="1"/>
  <c r="J91" i="2"/>
  <c r="BK125" i="2"/>
  <c r="W29" i="1" l="1"/>
  <c r="AV94" i="1"/>
  <c r="J125" i="2"/>
  <c r="J97" i="2" s="1"/>
  <c r="BK124" i="2"/>
  <c r="J124" i="2" s="1"/>
  <c r="J30" i="2" l="1"/>
  <c r="J96" i="2"/>
  <c r="AT94" i="1"/>
  <c r="AK29" i="1"/>
  <c r="AG95" i="1" l="1"/>
  <c r="J39" i="2"/>
  <c r="AG94" i="1" l="1"/>
  <c r="AN95" i="1"/>
  <c r="AN94" i="1" l="1"/>
  <c r="AK26" i="1"/>
  <c r="AK35" i="1" s="1"/>
</calcChain>
</file>

<file path=xl/sharedStrings.xml><?xml version="1.0" encoding="utf-8"?>
<sst xmlns="http://schemas.openxmlformats.org/spreadsheetml/2006/main" count="1946" uniqueCount="429">
  <si>
    <t>Export Komplet</t>
  </si>
  <si>
    <t/>
  </si>
  <si>
    <t>2.0</t>
  </si>
  <si>
    <t>False</t>
  </si>
  <si>
    <t>{861fba2b-2d51-4b9f-91df-3b335427425c}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</si>
  <si>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</si>
  <si>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</si>
  <si>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</si>
  <si>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</si>
  <si>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</si>
  <si>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</si>
  <si>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</si>
  <si>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</si>
  <si>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</si>
  <si>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Knesl0080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</si>
  <si>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</si>
  <si>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</si>
  <si>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Parkovací dům Havlíčkova 1, Kroměříž</t>
  </si>
  <si>
    <t>KSO:</t>
  </si>
  <si>
    <t>CC-CZ:</t>
  </si>
  <si>
    <t>Místo:</t>
  </si>
  <si>
    <t xml:space="preserve"> </t>
  </si>
  <si>
    <t>Datum:</t>
  </si>
  <si>
    <t>3. 7. 2019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</si>
  <si>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</si>
  <si>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</si>
  <si>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</si>
  <si>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</si>
  <si>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</si>
  <si>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</si>
  <si>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</si>
  <si>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</si>
  <si>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</si>
  <si>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</si>
  <si>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</si>
  <si>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</si>
  <si>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</si>
  <si>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</si>
  <si>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</si>
  <si>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</si>
  <si>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</si>
  <si>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</si>
  <si>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</si>
  <si>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</si>
  <si>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</si>
  <si>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</si>
  <si>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</si>
  <si>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</si>
  <si>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</si>
  <si>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</si>
  <si>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</si>
  <si>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</si>
  <si>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</si>
  <si>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</si>
  <si>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</si>
  <si>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</si>
  <si>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</si>
  <si>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</si>
  <si>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</si>
  <si>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</si>
  <si>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</si>
  <si>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</si>
  <si>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</si>
  <si>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</si>
  <si>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</si>
  <si>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</si>
  <si>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</si>
  <si>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</si>
  <si>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</si>
  <si>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</si>
  <si>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</si>
  <si>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</si>
  <si>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</si>
  <si>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</si>
  <si>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</si>
  <si>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</si>
  <si>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</si>
  <si>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</si>
  <si>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503.1</t>
  </si>
  <si>
    <t>SO503.1 - Účelová komunikace</t>
  </si>
  <si>
    <t>STA</t>
  </si>
  <si>
    <t>1</t>
  </si>
  <si>
    <t>{03a97a71-6ad9-4149-9bb0-f1cce9a5b38c}</t>
  </si>
  <si>
    <t>2</t>
  </si>
  <si>
    <t>KRYCÍ LIST SOUPISU PRACÍ</t>
  </si>
  <si>
    <t>Objekt:</t>
  </si>
  <si>
    <t>503.1 - SO503.1 - Účelová komunikace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</si>
  <si>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</si>
  <si>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</si>
  <si>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</si>
  <si>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</si>
  <si>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</si>
  <si>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</si>
  <si>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</si>
  <si>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</si>
  <si>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</si>
  <si>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</si>
  <si>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</si>
  <si>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</si>
  <si>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</si>
  <si>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</si>
  <si>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</si>
  <si>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</si>
  <si>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</si>
  <si>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</si>
  <si>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</si>
  <si>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</si>
  <si>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</si>
  <si>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</si>
  <si>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</si>
  <si>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</si>
  <si>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</si>
  <si>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</si>
  <si>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</si>
  <si>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</si>
  <si>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</si>
  <si>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</si>
  <si>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</si>
  <si>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113106161</t>
  </si>
  <si>
    <t>Rozebrání dlažeb a dílců vozovek a ploch s přemístěním hmot na skládku na vzdálenost do 3 m nebo s naložením na dopravní prostředek, s jakoukoliv výplní spár ručně z drobných kostek nebo odseků s ložem z kameniva</t>
  </si>
  <si>
    <t>m2</t>
  </si>
  <si>
    <t>CS ÚRS 2019 02</t>
  </si>
  <si>
    <t>4</t>
  </si>
  <si>
    <t>-777167352</t>
  </si>
  <si>
    <t>113107162</t>
  </si>
  <si>
    <t>Odstranění podkladů nebo krytů strojně plochy jednotlivě přes 50 m2 do 200 m2 s přemístěním hmot na skládku na vzdálenost do 20 m nebo s naložením na dopravní prostředek z kameniva hrubého drceného, o tl. vrstvy přes 100 do 200 mm</t>
  </si>
  <si>
    <t>422582750</t>
  </si>
  <si>
    <t>3</t>
  </si>
  <si>
    <t>113107171</t>
  </si>
  <si>
    <t>Odstranění podkladů nebo krytů strojně plochy jednotlivě přes 50 m2 do 200 m2 s přemístěním hmot na skládku na vzdálenost do 20 m nebo s naložením na dopravní prostředek z betonu prostého, o tl. vrstvy přes 100 do 150 mm</t>
  </si>
  <si>
    <t>188125832</t>
  </si>
  <si>
    <t>113107182</t>
  </si>
  <si>
    <t>Odstranění podkladů nebo krytů strojně plochy jednotlivě přes 50 m2 do 200 m2 s přemístěním hmot na skládku na vzdálenost do 20 m nebo s naložením na dopravní prostředek živičných, o tl. vrstvy přes 50 do 100 mm</t>
  </si>
  <si>
    <t>-183410816</t>
  </si>
  <si>
    <t>5</t>
  </si>
  <si>
    <t>113202111</t>
  </si>
  <si>
    <t>Vytrhání obrub  s vybouráním lože, s přemístěním hmot na skládku na vzdálenost do 3 m nebo s naložením na dopravní prostředek z krajníků nebo obrubníků stojatých</t>
  </si>
  <si>
    <t>m</t>
  </si>
  <si>
    <t>-983249707</t>
  </si>
  <si>
    <t>6</t>
  </si>
  <si>
    <t>122202201</t>
  </si>
  <si>
    <t>Odkopávky a prokopávky nezapažené pro silnice  s přemístěním výkopku v příčných profilech na vzdálenost do 15 m nebo s naložením na dopravní prostředek v hornině tř. 3 do 100 m3</t>
  </si>
  <si>
    <t>m3</t>
  </si>
  <si>
    <t>-910064132</t>
  </si>
  <si>
    <t>VV</t>
  </si>
  <si>
    <t>900*0,1/2</t>
  </si>
  <si>
    <t>7</t>
  </si>
  <si>
    <t>122202209</t>
  </si>
  <si>
    <t>Odkopávky a prokopávky nezapažené pro silnice  s přemístěním výkopku v příčných profilech na vzdálenost do 15 m nebo s naložením na dopravní prostředek v hornině tř. 3 Příplatek k cenám za lepivost horniny tř. 3</t>
  </si>
  <si>
    <t>-1415272396</t>
  </si>
  <si>
    <t>45/2</t>
  </si>
  <si>
    <t>8</t>
  </si>
  <si>
    <t>131201101</t>
  </si>
  <si>
    <t>Hloubení nezapažených jam a zářezů s urovnáním dna do předepsaného profilu a spádu v hornině tř. 3 do 100 m3</t>
  </si>
  <si>
    <t>1140839714</t>
  </si>
  <si>
    <t>"pro uliční vpusti" 16,69</t>
  </si>
  <si>
    <t>"pro značky" 0,29</t>
  </si>
  <si>
    <t>Součet</t>
  </si>
  <si>
    <t>9</t>
  </si>
  <si>
    <t>131201109</t>
  </si>
  <si>
    <t>Hloubení nezapažených jam a zářezů s urovnáním dna do předepsaného profilu a spádu Příplatek k cenám za lepivost horniny tř. 3</t>
  </si>
  <si>
    <t>1341267126</t>
  </si>
  <si>
    <t>16,98/2</t>
  </si>
  <si>
    <t>10</t>
  </si>
  <si>
    <t>132201101</t>
  </si>
  <si>
    <t>Hloubení zapažených i nezapažených rýh šířky do 600 mm  s urovnáním dna do předepsaného profilu a spádu v hornině tř. 3 do 100 m3</t>
  </si>
  <si>
    <t>882032292</t>
  </si>
  <si>
    <t>11</t>
  </si>
  <si>
    <t>132201109</t>
  </si>
  <si>
    <t>Hloubení zapažených i nezapažených rýh šířky do 600 mm  s urovnáním dna do předepsaného profilu a spádu v hornině tř. 3 Příplatek k cenám za lepivost horniny tř. 3</t>
  </si>
  <si>
    <t>770007928</t>
  </si>
  <si>
    <t>3/2</t>
  </si>
  <si>
    <t>12</t>
  </si>
  <si>
    <t>162301101</t>
  </si>
  <si>
    <t>Vodorovné přemístění výkopku nebo sypaniny po suchu  na obvyklém dopravním prostředku, bez naložení výkopku, avšak se složením bez rozhrnutí z horniny tř. 1 až 4 na vzdálenost přes 50 do 500 m</t>
  </si>
  <si>
    <t>-1416346489</t>
  </si>
  <si>
    <t>"na meziskládku" 27,35</t>
  </si>
  <si>
    <t>"pro zásypy" 27,35</t>
  </si>
  <si>
    <t>13</t>
  </si>
  <si>
    <t>162701105</t>
  </si>
  <si>
    <t>Vodorovné přemístění výkopku nebo sypaniny po suchu  na obvyklém dopravním prostředku, bez naložení výkopku, avšak se složením bez rozhrnutí z horniny tř. 1 až 4 na vzdálenost přes 9 000 do 10 000 m</t>
  </si>
  <si>
    <t>1428468243</t>
  </si>
  <si>
    <t>45+16,98+3-27,35</t>
  </si>
  <si>
    <t>14</t>
  </si>
  <si>
    <t>167101101</t>
  </si>
  <si>
    <t>Nakládání, skládání a překládání neulehlého výkopku nebo sypaniny  nakládání, množství do 100 m3, z hornin tř. 1 až 4</t>
  </si>
  <si>
    <t>1596578774</t>
  </si>
  <si>
    <t>171201211</t>
  </si>
  <si>
    <t>Poplatek za uložení stavebního odpadu na skládce (skládkovné) zeminy a kameniva zatříděného do Katalogu odpadů pod kódem 170 504</t>
  </si>
  <si>
    <t>t</t>
  </si>
  <si>
    <t>-182409448</t>
  </si>
  <si>
    <t>37,63*1,8</t>
  </si>
  <si>
    <t>16</t>
  </si>
  <si>
    <t>174101101</t>
  </si>
  <si>
    <t>Zásyp sypaninou z jakékoliv horniny  s uložením výkopku ve vrstvách se zhutněním jam, šachet, rýh nebo kolem objektů v těchto vykopávkách</t>
  </si>
  <si>
    <t>-1690705940</t>
  </si>
  <si>
    <t>"po vybouraných obrubnících" 13</t>
  </si>
  <si>
    <t>"liniová vpusť" 1</t>
  </si>
  <si>
    <t>"uliční vpustě" 13,35</t>
  </si>
  <si>
    <t>17</t>
  </si>
  <si>
    <t>181951102</t>
  </si>
  <si>
    <t>Úprava pláně vyrovnáním výškových rozdílů  v hornině tř. 1 až 4 se zhutněním</t>
  </si>
  <si>
    <t>1620557702</t>
  </si>
  <si>
    <t>900+14</t>
  </si>
  <si>
    <t>Zakládání</t>
  </si>
  <si>
    <t>18</t>
  </si>
  <si>
    <t>211561111</t>
  </si>
  <si>
    <t>Výplň kamenivem do rýh odvodňovacích žeber nebo trativodů  bez zhutnění, s úpravou povrchu výplně kamenivem hrubým drceným frakce 4 až 16 mm</t>
  </si>
  <si>
    <t>-71859047</t>
  </si>
  <si>
    <t>160*0,15</t>
  </si>
  <si>
    <t>19</t>
  </si>
  <si>
    <t>211971110</t>
  </si>
  <si>
    <t>Zřízení opláštění výplně z geotextilie odvodňovacích žeber nebo trativodů  v rýze nebo zářezu se stěnami šikmými o sklonu do 1:2</t>
  </si>
  <si>
    <t>-1875539866</t>
  </si>
  <si>
    <t>160*0,4*4</t>
  </si>
  <si>
    <t>20</t>
  </si>
  <si>
    <t>M</t>
  </si>
  <si>
    <t>69311068</t>
  </si>
  <si>
    <t>geotextilie netkaná separační, ochranná, filtrační, drenážní PP 300g/m2</t>
  </si>
  <si>
    <t>-487016311</t>
  </si>
  <si>
    <t>256*1,15</t>
  </si>
  <si>
    <t>212755215</t>
  </si>
  <si>
    <t>Trativody bez lože z drenážních trubek  plastových flexibilních D 125 mm</t>
  </si>
  <si>
    <t>-366334608</t>
  </si>
  <si>
    <t>22</t>
  </si>
  <si>
    <t>275311125</t>
  </si>
  <si>
    <t>Základové konstrukce z betonu prostého patky a bloky ve výkopu nebo na hlavách pilot C 16/20</t>
  </si>
  <si>
    <t>277264916</t>
  </si>
  <si>
    <t>"pro sloupky svisl.značení" 0,29</t>
  </si>
  <si>
    <t>Komunikace pozemní</t>
  </si>
  <si>
    <t>23</t>
  </si>
  <si>
    <t>564851111</t>
  </si>
  <si>
    <t>Podklad ze štěrkodrti ŠD  s rozprostřením a zhutněním, po zhutnění tl. 150 mm</t>
  </si>
  <si>
    <t>-1724949776</t>
  </si>
  <si>
    <t>"ŠD-A 0/32" 900</t>
  </si>
  <si>
    <t>"ŠD-B 16/63" 900</t>
  </si>
  <si>
    <t>"ŠD-B 0/32" 14</t>
  </si>
  <si>
    <t>24</t>
  </si>
  <si>
    <t>591241111</t>
  </si>
  <si>
    <t>Kladení dlažby z kostek  s provedením lože do tl. 50 mm, s vyplněním spár, s dvojím beraněním a se smetením přebytečného materiálu na krajnici drobných z kamene, do lože z cementové malty</t>
  </si>
  <si>
    <t>1106326769</t>
  </si>
  <si>
    <t>"dvojřádek" 16*0,2</t>
  </si>
  <si>
    <t>25</t>
  </si>
  <si>
    <t>58381009.1</t>
  </si>
  <si>
    <t>kostka dlažební žula drobná 10/10/10 - stávající - neoceňovat</t>
  </si>
  <si>
    <t>-189346054</t>
  </si>
  <si>
    <t>3,2*1,02</t>
  </si>
  <si>
    <t>26</t>
  </si>
  <si>
    <t>596211113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</si>
  <si>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přes 300 m2</t>
  </si>
  <si>
    <t>1466618509</t>
  </si>
  <si>
    <t>27</t>
  </si>
  <si>
    <t>592450221</t>
  </si>
  <si>
    <t>dlažba zámková 200x200x60mm přírodní</t>
  </si>
  <si>
    <t>-1607816388</t>
  </si>
  <si>
    <t>14*1,02</t>
  </si>
  <si>
    <t>28</t>
  </si>
  <si>
    <t>596212213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</si>
  <si>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A, pro plochy přes 300 m2</t>
  </si>
  <si>
    <t>-818969163</t>
  </si>
  <si>
    <t>29</t>
  </si>
  <si>
    <t>59245019</t>
  </si>
  <si>
    <t>dlažba tvar I betonová 200x100x80mm přírodní</t>
  </si>
  <si>
    <t>-1608343850</t>
  </si>
  <si>
    <t>900*1,02</t>
  </si>
  <si>
    <t>Trubní vedení</t>
  </si>
  <si>
    <t>30</t>
  </si>
  <si>
    <t>895941311</t>
  </si>
  <si>
    <t>Zřízení vpusti kanalizační  uliční z betonových dílců typ UVB-50</t>
  </si>
  <si>
    <t>kus</t>
  </si>
  <si>
    <t>1893699258</t>
  </si>
  <si>
    <t>31</t>
  </si>
  <si>
    <t>899211113</t>
  </si>
  <si>
    <t>Osazení litinových mříží s rámem na šachtách tunelové stoky  hmotnosti jednotlivě přes 100 do 150 kg</t>
  </si>
  <si>
    <t>392090446</t>
  </si>
  <si>
    <t>32</t>
  </si>
  <si>
    <t>59223827</t>
  </si>
  <si>
    <t>vpusť uliční skruž betonová - kompletní dodávka vč. mříže s kalovým košem</t>
  </si>
  <si>
    <t>219917459</t>
  </si>
  <si>
    <t>33</t>
  </si>
  <si>
    <t>899623151</t>
  </si>
  <si>
    <t>Obetonování potrubí nebo zdiva stok betonem prostým v otevřeném výkopu, beton tř. C 16/20</t>
  </si>
  <si>
    <t>-1392340515</t>
  </si>
  <si>
    <t>"liniová vpusť" 2</t>
  </si>
  <si>
    <t>Ostatní konstrukce a práce, bourání</t>
  </si>
  <si>
    <t>34</t>
  </si>
  <si>
    <t>914111111</t>
  </si>
  <si>
    <t>Montáž svislé dopravní značky základní  velikosti do 1 m2 objímkami na sloupky nebo konzoly</t>
  </si>
  <si>
    <t>-1307214197</t>
  </si>
  <si>
    <t>"IS4b" 2</t>
  </si>
  <si>
    <t>"P4" 1</t>
  </si>
  <si>
    <t>35</t>
  </si>
  <si>
    <t>914111112</t>
  </si>
  <si>
    <t>Montáž svislé dopravní značky základní  velikosti do 1 m2 páskováním na sloupy</t>
  </si>
  <si>
    <t>728163692</t>
  </si>
  <si>
    <t>"montáž na stěnu"</t>
  </si>
  <si>
    <t>"IP12, B16, B32" 7</t>
  </si>
  <si>
    <t>36</t>
  </si>
  <si>
    <t>40445610</t>
  </si>
  <si>
    <t>značky upravující přednost P1, P4 1250mm retroreflexní</t>
  </si>
  <si>
    <t>395354441</t>
  </si>
  <si>
    <t>"IP4" 1</t>
  </si>
  <si>
    <t>37</t>
  </si>
  <si>
    <t>40445630</t>
  </si>
  <si>
    <t>informativní značky směrové IS1b, IS2b, IS3b, IS4b, IS19b 1100x500mm</t>
  </si>
  <si>
    <t>1905658827</t>
  </si>
  <si>
    <t>"jedná se o směrovou tabuli označující odbočení z ul. Velehradské; přesnou polohu na ul. Velehradské je nutné upřesnit po dohodě s investorem"</t>
  </si>
  <si>
    <t>38</t>
  </si>
  <si>
    <t>40445620</t>
  </si>
  <si>
    <t>zákazové, příkazové dopravní značky B1-B34, C1-15 700mm</t>
  </si>
  <si>
    <t>629013147</t>
  </si>
  <si>
    <t>"B16" 1</t>
  </si>
  <si>
    <t>"B32" 1</t>
  </si>
  <si>
    <t>39</t>
  </si>
  <si>
    <t>40445625</t>
  </si>
  <si>
    <t>informativní značky provozní IP8, IP9, IP11-IP13 500x700mm</t>
  </si>
  <si>
    <t>1581783778</t>
  </si>
  <si>
    <t>"IP12" 5</t>
  </si>
  <si>
    <t>40</t>
  </si>
  <si>
    <t>914511111</t>
  </si>
  <si>
    <t>Montáž sloupku dopravních značek  délky do 3,5 m do betonového základu</t>
  </si>
  <si>
    <t>-914579893</t>
  </si>
  <si>
    <t>"pro značky 2x IS4b a 1x P4" 3</t>
  </si>
  <si>
    <t>41</t>
  </si>
  <si>
    <t>40445230</t>
  </si>
  <si>
    <t>sloupek pro dopravní značku Zn D 70mm v 3,5m</t>
  </si>
  <si>
    <t>-559588001</t>
  </si>
  <si>
    <t>42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</si>
  <si>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</si>
  <si>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</si>
  <si>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-667328308</t>
  </si>
  <si>
    <t>302+23+3</t>
  </si>
  <si>
    <t>43</t>
  </si>
  <si>
    <t>59217029</t>
  </si>
  <si>
    <t>obrubník betonový silniční nájezdový 1000x150x150mm</t>
  </si>
  <si>
    <t>620048708</t>
  </si>
  <si>
    <t>23*1,01</t>
  </si>
  <si>
    <t>44</t>
  </si>
  <si>
    <t>59217030</t>
  </si>
  <si>
    <t>obrubník betonový silniční přechodový 1000x150x150-250mm</t>
  </si>
  <si>
    <t>-394693432</t>
  </si>
  <si>
    <t>3*1,01</t>
  </si>
  <si>
    <t>45</t>
  </si>
  <si>
    <t>59217031</t>
  </si>
  <si>
    <t>obrubník betonový silniční 1000x150x250mm</t>
  </si>
  <si>
    <t>1926011357</t>
  </si>
  <si>
    <t>302*1,01</t>
  </si>
  <si>
    <t>46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</si>
  <si>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</si>
  <si>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</si>
  <si>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-2032920594</t>
  </si>
  <si>
    <t>47</t>
  </si>
  <si>
    <t>59217017</t>
  </si>
  <si>
    <t>obrubník betonový chodníkový 1000x100x250mm</t>
  </si>
  <si>
    <t>1472172242</t>
  </si>
  <si>
    <t>5*1,01</t>
  </si>
  <si>
    <t>48</t>
  </si>
  <si>
    <t>916991121</t>
  </si>
  <si>
    <t>Lože pod obrubníky, krajníky nebo obruby z dlažebních kostek  z betonu prostého tř. C 16/20</t>
  </si>
  <si>
    <t>-1990889624</t>
  </si>
  <si>
    <t>(302+23+3+5)*0,3*0,15</t>
  </si>
  <si>
    <t>49</t>
  </si>
  <si>
    <t>935113111</t>
  </si>
  <si>
    <t>Osazení odvodňovacího žlabu s krycím roštem  polymerbetonového šířky do 200 mm</t>
  </si>
  <si>
    <t>-863750010</t>
  </si>
  <si>
    <t>50</t>
  </si>
  <si>
    <t>592270092</t>
  </si>
  <si>
    <t>žlab odvodňovací polymerbetonový bezspádový D400, vč. čel, odtoku, mřížky, kompletní dodávka (pzn. dodatečný podélný spád upraveného terénu je nutno ověřit na místě. Pokud nebude dosahovat  hodnoty min. 0.5% je nutno užít žlab se dnem spádovaným)</t>
  </si>
  <si>
    <t>1458499361</t>
  </si>
  <si>
    <t>51</t>
  </si>
  <si>
    <t>979071021</t>
  </si>
  <si>
    <t>Očištění vybouraných dlažebních kostek při překopech inženýrských sítí od spojovacího materiálu, s přemístěním hmot na skládku na vzdálenost do 3 m nebo s naložením na dopravní prostředek drobných, s původním vyplněním spár kamenivem těženým</t>
  </si>
  <si>
    <t>1119743406</t>
  </si>
  <si>
    <t>997</t>
  </si>
  <si>
    <t>Přesun sutě</t>
  </si>
  <si>
    <t>52</t>
  </si>
  <si>
    <t>997221121</t>
  </si>
  <si>
    <t>Vodorovná doprava suti nošením s naložením a se složením z kusových materiálů, na vzdálenost do 50 m</t>
  </si>
  <si>
    <t>474022993</t>
  </si>
  <si>
    <t>"obrubníky" 130*0,205</t>
  </si>
  <si>
    <t>"kostky" 6*0,32</t>
  </si>
  <si>
    <t>53</t>
  </si>
  <si>
    <t>997221551</t>
  </si>
  <si>
    <t>Vodorovná doprava suti  bez naložení, ale se složením a s hrubým urovnáním ze sypkých materiálů, na vzdálenost do 1 km</t>
  </si>
  <si>
    <t>-297407934</t>
  </si>
  <si>
    <t>"kamenivo" 145*0,29</t>
  </si>
  <si>
    <t>"beton z komunikace" 120*0,325</t>
  </si>
  <si>
    <t>"živice" 120*0,22</t>
  </si>
  <si>
    <t>54</t>
  </si>
  <si>
    <t>997221559</t>
  </si>
  <si>
    <t>Vodorovná doprava suti  bez naložení, ale se složením a s hrubým urovnáním Příplatek k ceně za každý další i započatý 1 km přes 1 km</t>
  </si>
  <si>
    <t>-605643944</t>
  </si>
  <si>
    <t>"kamenivo" 145*0,29*9</t>
  </si>
  <si>
    <t>"beton z komunikace" 120*0,325*9</t>
  </si>
  <si>
    <t>"živice" 120*0,22*9</t>
  </si>
  <si>
    <t>55</t>
  </si>
  <si>
    <t>997221571</t>
  </si>
  <si>
    <t>Vodorovná doprava vybouraných hmot  bez naložení, ale se složením a s hrubým urovnáním na vzdálenost do 1 km</t>
  </si>
  <si>
    <t>-305474859</t>
  </si>
  <si>
    <t>56</t>
  </si>
  <si>
    <t>997221579</t>
  </si>
  <si>
    <t>Vodorovná doprava vybouraných hmot  bez naložení, ale se složením a s hrubým urovnáním na vzdálenost Příplatek k ceně za každý další i započatý 1 km přes 1 km</t>
  </si>
  <si>
    <t>-377809271</t>
  </si>
  <si>
    <t>"obrubníky" 130*0,205*9</t>
  </si>
  <si>
    <t>57</t>
  </si>
  <si>
    <t>997221611</t>
  </si>
  <si>
    <t>Nakládání na dopravní prostředky  pro vodorovnou dopravu suti</t>
  </si>
  <si>
    <t>1005664082</t>
  </si>
  <si>
    <t>58</t>
  </si>
  <si>
    <t>997221612</t>
  </si>
  <si>
    <t>Nakládání na dopravní prostředky  pro vodorovnou dopravu vybouraných hmot</t>
  </si>
  <si>
    <t>1804177377</t>
  </si>
  <si>
    <t>59</t>
  </si>
  <si>
    <t>997221815</t>
  </si>
  <si>
    <t>Poplatek za uložení stavebního odpadu na skládce (skládkovné) z prostého betonu zatříděného do Katalogu odpadů pod kódem 170 101</t>
  </si>
  <si>
    <t>-1404285287</t>
  </si>
  <si>
    <t>60</t>
  </si>
  <si>
    <t>997221845</t>
  </si>
  <si>
    <t>Poplatek za uložení stavebního odpadu na skládce (skládkovné) asfaltového bez obsahu dehtu zatříděného do Katalogu odpadů pod kódem 170 302</t>
  </si>
  <si>
    <t>693746562</t>
  </si>
  <si>
    <t>61</t>
  </si>
  <si>
    <t>997221855</t>
  </si>
  <si>
    <t>-940855397</t>
  </si>
  <si>
    <t>998</t>
  </si>
  <si>
    <t>Přesun hmot</t>
  </si>
  <si>
    <t>62</t>
  </si>
  <si>
    <t>998223011</t>
  </si>
  <si>
    <t>Přesun hmot pro pozemní komunikace s krytem dlážděným  dopravní vzdálenost do 200 m jakékoliv délky objektu</t>
  </si>
  <si>
    <t>-2035633919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</si>
</sst>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5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30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2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 applyProtection="1">
      <alignment horizontal="center" vertical="center" wrapText="1"/>
      <protection locked="0"/>
    </xf>
    <xf numFmtId="0" fontId="22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abSelected="1" topLeftCell="A52" workbookViewId="0"/>
  </sheetViews>
  <sheetFormatPr defaultRowHeight="15"/>
  <cols>
    <col min="1" max="1" width="7.1640625" style="1" customWidth="1"/>
    <col min="2" max="2" width="1.5" style="1" customWidth="1"/>
    <col min="3" max="3" width="3.5" style="1" customWidth="1"/>
    <col min="4" max="33" width="2.33203125" style="1" customWidth="1"/>
    <col min="34" max="34" width="2.83203125" style="1" customWidth="1"/>
    <col min="35" max="35" width="27.1640625" style="1" customWidth="1"/>
    <col min="36" max="37" width="2.1640625" style="1" customWidth="1"/>
    <col min="38" max="38" width="7.1640625" style="1" customWidth="1"/>
    <col min="39" max="39" width="2.83203125" style="1" customWidth="1"/>
    <col min="40" max="40" width="11.5" style="1" customWidth="1"/>
    <col min="41" max="41" width="6.5" style="1" customWidth="1"/>
    <col min="42" max="42" width="3.5" style="1" customWidth="1"/>
    <col min="43" max="43" width="13.5" style="1" hidden="1" customWidth="1"/>
    <col min="44" max="44" width="11.6640625" style="1" customWidth="1"/>
    <col min="45" max="47" width="22.1640625" style="1" hidden="1" customWidth="1"/>
    <col min="48" max="49" width="18.5" style="1" hidden="1" customWidth="1"/>
    <col min="50" max="51" width="21.5" style="1" hidden="1" customWidth="1"/>
    <col min="52" max="52" width="18.5" style="1" hidden="1" customWidth="1"/>
    <col min="53" max="53" width="16.5" style="1" hidden="1" customWidth="1"/>
    <col min="54" max="54" width="21.5" style="1" hidden="1" customWidth="1"/>
    <col min="55" max="55" width="18.5" style="1" hidden="1" customWidth="1"/>
    <col min="56" max="56" width="16.5" style="1" hidden="1" customWidth="1"/>
    <col min="57" max="57" width="57" style="1" customWidth="1"/>
    <col min="71" max="91" width="9.16406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>
      <c r="AR2" s="220" t="s">
        <v>5</v>
      </c>
      <c r="AS2" s="221"/>
      <c r="AT2" s="221"/>
      <c r="AU2" s="221"/>
      <c r="AV2" s="221"/>
      <c r="AW2" s="221"/>
      <c r="AX2" s="221"/>
      <c r="AY2" s="221"/>
      <c r="AZ2" s="221"/>
      <c r="BA2" s="221"/>
      <c r="BB2" s="221"/>
      <c r="BC2" s="221"/>
      <c r="BD2" s="221"/>
      <c r="BE2" s="221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s="1" customFormat="1" ht="12" customHeight="1">
      <c r="B5" s="20"/>
      <c r="D5" s="24" t="s">
        <v>13</v>
      </c>
      <c r="K5" s="241" t="s">
        <v>14</v>
      </c>
      <c r="L5" s="221"/>
      <c r="M5" s="221"/>
      <c r="N5" s="221"/>
      <c r="O5" s="221"/>
      <c r="P5" s="221"/>
      <c r="Q5" s="221"/>
      <c r="R5" s="221"/>
      <c r="S5" s="221"/>
      <c r="T5" s="221"/>
      <c r="U5" s="221"/>
      <c r="V5" s="221"/>
      <c r="W5" s="221"/>
      <c r="X5" s="221"/>
      <c r="Y5" s="221"/>
      <c r="Z5" s="221"/>
      <c r="AA5" s="221"/>
      <c r="AB5" s="221"/>
      <c r="AC5" s="221"/>
      <c r="AD5" s="221"/>
      <c r="AE5" s="221"/>
      <c r="AF5" s="221"/>
      <c r="AG5" s="221"/>
      <c r="AH5" s="221"/>
      <c r="AI5" s="221"/>
      <c r="AJ5" s="221"/>
      <c r="AK5" s="221"/>
      <c r="AL5" s="221"/>
      <c r="AM5" s="221"/>
      <c r="AN5" s="221"/>
      <c r="AO5" s="221"/>
      <c r="AR5" s="20"/>
      <c r="BE5" s="211" t="s">
        <v>15</v>
      </c>
      <c r="BS5" s="17" t="s">
        <v>6</v>
      </c>
    </row>
    <row r="6" spans="1:74" s="1" customFormat="1" ht="36.950000000000003" customHeight="1">
      <c r="B6" s="20"/>
      <c r="D6" s="26" t="s">
        <v>16</v>
      </c>
      <c r="K6" s="242" t="s">
        <v>17</v>
      </c>
      <c r="L6" s="221"/>
      <c r="M6" s="221"/>
      <c r="N6" s="221"/>
      <c r="O6" s="221"/>
      <c r="P6" s="221"/>
      <c r="Q6" s="221"/>
      <c r="R6" s="221"/>
      <c r="S6" s="221"/>
      <c r="T6" s="221"/>
      <c r="U6" s="221"/>
      <c r="V6" s="221"/>
      <c r="W6" s="221"/>
      <c r="X6" s="221"/>
      <c r="Y6" s="221"/>
      <c r="Z6" s="221"/>
      <c r="AA6" s="221"/>
      <c r="AB6" s="221"/>
      <c r="AC6" s="221"/>
      <c r="AD6" s="221"/>
      <c r="AE6" s="221"/>
      <c r="AF6" s="221"/>
      <c r="AG6" s="221"/>
      <c r="AH6" s="221"/>
      <c r="AI6" s="221"/>
      <c r="AJ6" s="221"/>
      <c r="AK6" s="221"/>
      <c r="AL6" s="221"/>
      <c r="AM6" s="221"/>
      <c r="AN6" s="221"/>
      <c r="AO6" s="221"/>
      <c r="AR6" s="20"/>
      <c r="BE6" s="212"/>
      <c r="BS6" s="17" t="s">
        <v>6</v>
      </c>
    </row>
    <row r="7" spans="1:74" s="1" customFormat="1" ht="12" customHeight="1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212"/>
      <c r="BS7" s="17" t="s">
        <v>6</v>
      </c>
    </row>
    <row r="8" spans="1:74" s="1" customFormat="1" ht="12" customHeight="1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212"/>
      <c r="BS8" s="17" t="s">
        <v>6</v>
      </c>
    </row>
    <row r="9" spans="1:74" s="1" customFormat="1" ht="14.45" customHeight="1">
      <c r="B9" s="20"/>
      <c r="AR9" s="20"/>
      <c r="BE9" s="212"/>
      <c r="BS9" s="17" t="s">
        <v>6</v>
      </c>
    </row>
    <row r="10" spans="1:74" s="1" customFormat="1" ht="12" customHeight="1">
      <c r="B10" s="20"/>
      <c r="D10" s="27" t="s">
        <v>24</v>
      </c>
      <c r="AK10" s="27" t="s">
        <v>25</v>
      </c>
      <c r="AN10" s="25" t="s">
        <v>1</v>
      </c>
      <c r="AR10" s="20"/>
      <c r="BE10" s="212"/>
      <c r="BS10" s="17" t="s">
        <v>6</v>
      </c>
    </row>
    <row r="11" spans="1:74" s="1" customFormat="1" ht="18.399999999999999" customHeight="1">
      <c r="B11" s="20"/>
      <c r="E11" s="25" t="s">
        <v>21</v>
      </c>
      <c r="AK11" s="27" t="s">
        <v>26</v>
      </c>
      <c r="AN11" s="25" t="s">
        <v>1</v>
      </c>
      <c r="AR11" s="20"/>
      <c r="BE11" s="212"/>
      <c r="BS11" s="17" t="s">
        <v>6</v>
      </c>
    </row>
    <row r="12" spans="1:74" s="1" customFormat="1" ht="6.95" customHeight="1">
      <c r="B12" s="20"/>
      <c r="AR12" s="20"/>
      <c r="BE12" s="212"/>
      <c r="BS12" s="17" t="s">
        <v>6</v>
      </c>
    </row>
    <row r="13" spans="1:74" s="1" customFormat="1" ht="12" customHeight="1">
      <c r="B13" s="20"/>
      <c r="D13" s="27" t="s">
        <v>27</v>
      </c>
      <c r="AK13" s="27" t="s">
        <v>25</v>
      </c>
      <c r="AN13" s="29" t="s">
        <v>28</v>
      </c>
      <c r="AR13" s="20"/>
      <c r="BE13" s="212"/>
      <c r="BS13" s="17" t="s">
        <v>6</v>
      </c>
    </row>
    <row r="14" spans="1:74" ht="12.75">
      <c r="B14" s="20"/>
      <c r="E14" s="243" t="s">
        <v>28</v>
      </c>
      <c r="F14" s="244"/>
      <c r="G14" s="244"/>
      <c r="H14" s="244"/>
      <c r="I14" s="244"/>
      <c r="J14" s="244"/>
      <c r="K14" s="244"/>
      <c r="L14" s="244"/>
      <c r="M14" s="244"/>
      <c r="N14" s="244"/>
      <c r="O14" s="244"/>
      <c r="P14" s="244"/>
      <c r="Q14" s="244"/>
      <c r="R14" s="244"/>
      <c r="S14" s="244"/>
      <c r="T14" s="244"/>
      <c r="U14" s="244"/>
      <c r="V14" s="244"/>
      <c r="W14" s="244"/>
      <c r="X14" s="244"/>
      <c r="Y14" s="244"/>
      <c r="Z14" s="244"/>
      <c r="AA14" s="244"/>
      <c r="AB14" s="244"/>
      <c r="AC14" s="244"/>
      <c r="AD14" s="244"/>
      <c r="AE14" s="244"/>
      <c r="AF14" s="244"/>
      <c r="AG14" s="244"/>
      <c r="AH14" s="244"/>
      <c r="AI14" s="244"/>
      <c r="AJ14" s="244"/>
      <c r="AK14" s="27" t="s">
        <v>26</v>
      </c>
      <c r="AN14" s="29" t="s">
        <v>28</v>
      </c>
      <c r="AR14" s="20"/>
      <c r="BE14" s="212"/>
      <c r="BS14" s="17" t="s">
        <v>6</v>
      </c>
    </row>
    <row r="15" spans="1:74" s="1" customFormat="1" ht="6.95" customHeight="1">
      <c r="B15" s="20"/>
      <c r="AR15" s="20"/>
      <c r="BE15" s="212"/>
      <c r="BS15" s="17" t="s">
        <v>3</v>
      </c>
    </row>
    <row r="16" spans="1:74" s="1" customFormat="1" ht="12" customHeight="1">
      <c r="B16" s="20"/>
      <c r="D16" s="27" t="s">
        <v>29</v>
      </c>
      <c r="AK16" s="27" t="s">
        <v>25</v>
      </c>
      <c r="AN16" s="25" t="s">
        <v>1</v>
      </c>
      <c r="AR16" s="20"/>
      <c r="BE16" s="212"/>
      <c r="BS16" s="17" t="s">
        <v>3</v>
      </c>
    </row>
    <row r="17" spans="1:71" s="1" customFormat="1" ht="18.399999999999999" customHeight="1">
      <c r="B17" s="20"/>
      <c r="E17" s="25" t="s">
        <v>21</v>
      </c>
      <c r="AK17" s="27" t="s">
        <v>26</v>
      </c>
      <c r="AN17" s="25" t="s">
        <v>1</v>
      </c>
      <c r="AR17" s="20"/>
      <c r="BE17" s="212"/>
      <c r="BS17" s="17" t="s">
        <v>30</v>
      </c>
    </row>
    <row r="18" spans="1:71" s="1" customFormat="1" ht="6.95" customHeight="1">
      <c r="B18" s="20"/>
      <c r="AR18" s="20"/>
      <c r="BE18" s="212"/>
      <c r="BS18" s="17" t="s">
        <v>6</v>
      </c>
    </row>
    <row r="19" spans="1:71" s="1" customFormat="1" ht="12" customHeight="1">
      <c r="B19" s="20"/>
      <c r="D19" s="27" t="s">
        <v>31</v>
      </c>
      <c r="AK19" s="27" t="s">
        <v>25</v>
      </c>
      <c r="AN19" s="25" t="s">
        <v>1</v>
      </c>
      <c r="AR19" s="20"/>
      <c r="BE19" s="212"/>
      <c r="BS19" s="17" t="s">
        <v>6</v>
      </c>
    </row>
    <row r="20" spans="1:71" s="1" customFormat="1" ht="18.399999999999999" customHeight="1">
      <c r="B20" s="20"/>
      <c r="E20" s="25" t="s">
        <v>21</v>
      </c>
      <c r="AK20" s="27" t="s">
        <v>26</v>
      </c>
      <c r="AN20" s="25" t="s">
        <v>1</v>
      </c>
      <c r="AR20" s="20"/>
      <c r="BE20" s="212"/>
      <c r="BS20" s="17" t="s">
        <v>3</v>
      </c>
    </row>
    <row r="21" spans="1:71" s="1" customFormat="1" ht="6.95" customHeight="1">
      <c r="B21" s="20"/>
      <c r="AR21" s="20"/>
      <c r="BE21" s="212"/>
    </row>
    <row r="22" spans="1:71" s="1" customFormat="1" ht="12" customHeight="1">
      <c r="B22" s="20"/>
      <c r="D22" s="27" t="s">
        <v>32</v>
      </c>
      <c r="AR22" s="20"/>
      <c r="BE22" s="212"/>
    </row>
    <row r="23" spans="1:71" s="1" customFormat="1" ht="14.45" customHeight="1">
      <c r="B23" s="20"/>
      <c r="E23" s="245" t="s">
        <v>1</v>
      </c>
      <c r="F23" s="245"/>
      <c r="G23" s="245"/>
      <c r="H23" s="245"/>
      <c r="I23" s="245"/>
      <c r="J23" s="245"/>
      <c r="K23" s="245"/>
      <c r="L23" s="245"/>
      <c r="M23" s="245"/>
      <c r="N23" s="245"/>
      <c r="O23" s="245"/>
      <c r="P23" s="245"/>
      <c r="Q23" s="245"/>
      <c r="R23" s="245"/>
      <c r="S23" s="245"/>
      <c r="T23" s="245"/>
      <c r="U23" s="245"/>
      <c r="V23" s="245"/>
      <c r="W23" s="245"/>
      <c r="X23" s="245"/>
      <c r="Y23" s="245"/>
      <c r="Z23" s="245"/>
      <c r="AA23" s="245"/>
      <c r="AB23" s="245"/>
      <c r="AC23" s="245"/>
      <c r="AD23" s="245"/>
      <c r="AE23" s="245"/>
      <c r="AF23" s="245"/>
      <c r="AG23" s="245"/>
      <c r="AH23" s="245"/>
      <c r="AI23" s="245"/>
      <c r="AJ23" s="245"/>
      <c r="AK23" s="245"/>
      <c r="AL23" s="245"/>
      <c r="AM23" s="245"/>
      <c r="AN23" s="245"/>
      <c r="AR23" s="20"/>
      <c r="BE23" s="212"/>
    </row>
    <row r="24" spans="1:71" s="1" customFormat="1" ht="6.95" customHeight="1">
      <c r="B24" s="20"/>
      <c r="AR24" s="20"/>
      <c r="BE24" s="212"/>
    </row>
    <row r="25" spans="1:71" s="1" customFormat="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12"/>
    </row>
    <row r="26" spans="1:71" s="2" customFormat="1" ht="25.9" customHeight="1">
      <c r="A26" s="32"/>
      <c r="B26" s="33"/>
      <c r="C26" s="32"/>
      <c r="D26" s="34" t="s">
        <v>33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14">
        <f>ROUND(AG94,2)</f>
        <v>0</v>
      </c>
      <c r="AL26" s="215"/>
      <c r="AM26" s="215"/>
      <c r="AN26" s="215"/>
      <c r="AO26" s="215"/>
      <c r="AP26" s="32"/>
      <c r="AQ26" s="32"/>
      <c r="AR26" s="33"/>
      <c r="BE26" s="212"/>
    </row>
    <row r="27" spans="1:71" s="2" customFormat="1" ht="6.95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BE27" s="212"/>
    </row>
    <row r="28" spans="1:71" s="2" customFormat="1" ht="12.75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246" t="s">
        <v>34</v>
      </c>
      <c r="M28" s="246"/>
      <c r="N28" s="246"/>
      <c r="O28" s="246"/>
      <c r="P28" s="246"/>
      <c r="Q28" s="32"/>
      <c r="R28" s="32"/>
      <c r="S28" s="32"/>
      <c r="T28" s="32"/>
      <c r="U28" s="32"/>
      <c r="V28" s="32"/>
      <c r="W28" s="246" t="s">
        <v>35</v>
      </c>
      <c r="X28" s="246"/>
      <c r="Y28" s="246"/>
      <c r="Z28" s="246"/>
      <c r="AA28" s="246"/>
      <c r="AB28" s="246"/>
      <c r="AC28" s="246"/>
      <c r="AD28" s="246"/>
      <c r="AE28" s="246"/>
      <c r="AF28" s="32"/>
      <c r="AG28" s="32"/>
      <c r="AH28" s="32"/>
      <c r="AI28" s="32"/>
      <c r="AJ28" s="32"/>
      <c r="AK28" s="246" t="s">
        <v>36</v>
      </c>
      <c r="AL28" s="246"/>
      <c r="AM28" s="246"/>
      <c r="AN28" s="246"/>
      <c r="AO28" s="246"/>
      <c r="AP28" s="32"/>
      <c r="AQ28" s="32"/>
      <c r="AR28" s="33"/>
      <c r="BE28" s="212"/>
    </row>
    <row r="29" spans="1:71" s="3" customFormat="1" ht="14.45" customHeight="1">
      <c r="B29" s="37"/>
      <c r="D29" s="27" t="s">
        <v>37</v>
      </c>
      <c r="F29" s="27" t="s">
        <v>38</v>
      </c>
      <c r="L29" s="247">
        <v>0.21</v>
      </c>
      <c r="M29" s="210"/>
      <c r="N29" s="210"/>
      <c r="O29" s="210"/>
      <c r="P29" s="210"/>
      <c r="W29" s="209">
        <f>ROUND(AZ94, 2)</f>
        <v>0</v>
      </c>
      <c r="X29" s="210"/>
      <c r="Y29" s="210"/>
      <c r="Z29" s="210"/>
      <c r="AA29" s="210"/>
      <c r="AB29" s="210"/>
      <c r="AC29" s="210"/>
      <c r="AD29" s="210"/>
      <c r="AE29" s="210"/>
      <c r="AK29" s="209">
        <f>ROUND(AV94, 2)</f>
        <v>0</v>
      </c>
      <c r="AL29" s="210"/>
      <c r="AM29" s="210"/>
      <c r="AN29" s="210"/>
      <c r="AO29" s="210"/>
      <c r="AR29" s="37"/>
      <c r="BE29" s="213"/>
    </row>
    <row r="30" spans="1:71" s="3" customFormat="1" ht="14.45" customHeight="1">
      <c r="B30" s="37"/>
      <c r="F30" s="27" t="s">
        <v>39</v>
      </c>
      <c r="L30" s="247">
        <v>0.15</v>
      </c>
      <c r="M30" s="210"/>
      <c r="N30" s="210"/>
      <c r="O30" s="210"/>
      <c r="P30" s="210"/>
      <c r="W30" s="209">
        <f>ROUND(BA94, 2)</f>
        <v>0</v>
      </c>
      <c r="X30" s="210"/>
      <c r="Y30" s="210"/>
      <c r="Z30" s="210"/>
      <c r="AA30" s="210"/>
      <c r="AB30" s="210"/>
      <c r="AC30" s="210"/>
      <c r="AD30" s="210"/>
      <c r="AE30" s="210"/>
      <c r="AK30" s="209">
        <f>ROUND(AW94, 2)</f>
        <v>0</v>
      </c>
      <c r="AL30" s="210"/>
      <c r="AM30" s="210"/>
      <c r="AN30" s="210"/>
      <c r="AO30" s="210"/>
      <c r="AR30" s="37"/>
      <c r="BE30" s="213"/>
    </row>
    <row r="31" spans="1:71" s="3" customFormat="1" ht="14.45" hidden="1" customHeight="1">
      <c r="B31" s="37"/>
      <c r="F31" s="27" t="s">
        <v>40</v>
      </c>
      <c r="L31" s="247">
        <v>0.21</v>
      </c>
      <c r="M31" s="210"/>
      <c r="N31" s="210"/>
      <c r="O31" s="210"/>
      <c r="P31" s="210"/>
      <c r="W31" s="209">
        <f>ROUND(BB94, 2)</f>
        <v>0</v>
      </c>
      <c r="X31" s="210"/>
      <c r="Y31" s="210"/>
      <c r="Z31" s="210"/>
      <c r="AA31" s="210"/>
      <c r="AB31" s="210"/>
      <c r="AC31" s="210"/>
      <c r="AD31" s="210"/>
      <c r="AE31" s="210"/>
      <c r="AK31" s="209">
        <v>0</v>
      </c>
      <c r="AL31" s="210"/>
      <c r="AM31" s="210"/>
      <c r="AN31" s="210"/>
      <c r="AO31" s="210"/>
      <c r="AR31" s="37"/>
      <c r="BE31" s="213"/>
    </row>
    <row r="32" spans="1:71" s="3" customFormat="1" ht="14.45" hidden="1" customHeight="1">
      <c r="B32" s="37"/>
      <c r="F32" s="27" t="s">
        <v>41</v>
      </c>
      <c r="L32" s="247">
        <v>0.15</v>
      </c>
      <c r="M32" s="210"/>
      <c r="N32" s="210"/>
      <c r="O32" s="210"/>
      <c r="P32" s="210"/>
      <c r="W32" s="209">
        <f>ROUND(BC94, 2)</f>
        <v>0</v>
      </c>
      <c r="X32" s="210"/>
      <c r="Y32" s="210"/>
      <c r="Z32" s="210"/>
      <c r="AA32" s="210"/>
      <c r="AB32" s="210"/>
      <c r="AC32" s="210"/>
      <c r="AD32" s="210"/>
      <c r="AE32" s="210"/>
      <c r="AK32" s="209">
        <v>0</v>
      </c>
      <c r="AL32" s="210"/>
      <c r="AM32" s="210"/>
      <c r="AN32" s="210"/>
      <c r="AO32" s="210"/>
      <c r="AR32" s="37"/>
      <c r="BE32" s="213"/>
    </row>
    <row r="33" spans="1:57" s="3" customFormat="1" ht="14.45" hidden="1" customHeight="1">
      <c r="B33" s="37"/>
      <c r="F33" s="27" t="s">
        <v>42</v>
      </c>
      <c r="L33" s="247">
        <v>0</v>
      </c>
      <c r="M33" s="210"/>
      <c r="N33" s="210"/>
      <c r="O33" s="210"/>
      <c r="P33" s="210"/>
      <c r="W33" s="209">
        <f>ROUND(BD94, 2)</f>
        <v>0</v>
      </c>
      <c r="X33" s="210"/>
      <c r="Y33" s="210"/>
      <c r="Z33" s="210"/>
      <c r="AA33" s="210"/>
      <c r="AB33" s="210"/>
      <c r="AC33" s="210"/>
      <c r="AD33" s="210"/>
      <c r="AE33" s="210"/>
      <c r="AK33" s="209">
        <v>0</v>
      </c>
      <c r="AL33" s="210"/>
      <c r="AM33" s="210"/>
      <c r="AN33" s="210"/>
      <c r="AO33" s="210"/>
      <c r="AR33" s="37"/>
      <c r="BE33" s="213"/>
    </row>
    <row r="34" spans="1:57" s="2" customFormat="1" ht="6.95" customHeight="1">
      <c r="A34" s="32"/>
      <c r="B34" s="3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BE34" s="212"/>
    </row>
    <row r="35" spans="1:57" s="2" customFormat="1" ht="25.9" customHeight="1">
      <c r="A35" s="32"/>
      <c r="B35" s="33"/>
      <c r="C35" s="38"/>
      <c r="D35" s="39" t="s">
        <v>43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44</v>
      </c>
      <c r="U35" s="40"/>
      <c r="V35" s="40"/>
      <c r="W35" s="40"/>
      <c r="X35" s="216" t="s">
        <v>45</v>
      </c>
      <c r="Y35" s="217"/>
      <c r="Z35" s="217"/>
      <c r="AA35" s="217"/>
      <c r="AB35" s="217"/>
      <c r="AC35" s="40"/>
      <c r="AD35" s="40"/>
      <c r="AE35" s="40"/>
      <c r="AF35" s="40"/>
      <c r="AG35" s="40"/>
      <c r="AH35" s="40"/>
      <c r="AI35" s="40"/>
      <c r="AJ35" s="40"/>
      <c r="AK35" s="218">
        <f>SUM(AK26:AK33)</f>
        <v>0</v>
      </c>
      <c r="AL35" s="217"/>
      <c r="AM35" s="217"/>
      <c r="AN35" s="217"/>
      <c r="AO35" s="219"/>
      <c r="AP35" s="38"/>
      <c r="AQ35" s="38"/>
      <c r="AR35" s="33"/>
      <c r="BE35" s="32"/>
    </row>
    <row r="36" spans="1:57" s="2" customFormat="1" ht="6.95" customHeight="1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BE36" s="32"/>
    </row>
    <row r="37" spans="1:57" s="2" customFormat="1" ht="14.45" customHeight="1">
      <c r="A37" s="32"/>
      <c r="B37" s="33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3"/>
      <c r="BE37" s="32"/>
    </row>
    <row r="38" spans="1:57" s="1" customFormat="1" ht="14.45" customHeight="1">
      <c r="B38" s="20"/>
      <c r="AR38" s="20"/>
    </row>
    <row r="39" spans="1:57" s="1" customFormat="1" ht="14.45" customHeight="1">
      <c r="B39" s="20"/>
      <c r="AR39" s="20"/>
    </row>
    <row r="40" spans="1:57" s="1" customFormat="1" ht="14.45" customHeight="1">
      <c r="B40" s="20"/>
      <c r="AR40" s="20"/>
    </row>
    <row r="41" spans="1:57" s="1" customFormat="1" ht="14.45" customHeight="1">
      <c r="B41" s="20"/>
      <c r="AR41" s="20"/>
    </row>
    <row r="42" spans="1:57" s="1" customFormat="1" ht="14.45" customHeight="1">
      <c r="B42" s="20"/>
      <c r="AR42" s="20"/>
    </row>
    <row r="43" spans="1:57" s="1" customFormat="1" ht="14.45" customHeight="1">
      <c r="B43" s="20"/>
      <c r="AR43" s="20"/>
    </row>
    <row r="44" spans="1:57" s="1" customFormat="1" ht="14.45" customHeight="1">
      <c r="B44" s="20"/>
      <c r="AR44" s="20"/>
    </row>
    <row r="45" spans="1:57" s="1" customFormat="1" ht="14.45" customHeight="1">
      <c r="B45" s="20"/>
      <c r="AR45" s="20"/>
    </row>
    <row r="46" spans="1:57" s="1" customFormat="1" ht="14.45" customHeight="1">
      <c r="B46" s="20"/>
      <c r="AR46" s="20"/>
    </row>
    <row r="47" spans="1:57" s="1" customFormat="1" ht="14.45" customHeight="1">
      <c r="B47" s="20"/>
      <c r="AR47" s="20"/>
    </row>
    <row r="48" spans="1:57" s="1" customFormat="1" ht="14.45" customHeight="1">
      <c r="B48" s="20"/>
      <c r="AR48" s="20"/>
    </row>
    <row r="49" spans="1:57" s="2" customFormat="1" ht="14.45" customHeight="1">
      <c r="B49" s="42"/>
      <c r="D49" s="43" t="s">
        <v>46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47</v>
      </c>
      <c r="AI49" s="44"/>
      <c r="AJ49" s="44"/>
      <c r="AK49" s="44"/>
      <c r="AL49" s="44"/>
      <c r="AM49" s="44"/>
      <c r="AN49" s="44"/>
      <c r="AO49" s="44"/>
      <c r="AR49" s="42"/>
    </row>
    <row r="50" spans="1:57" ht="11.25">
      <c r="B50" s="20"/>
      <c r="AR50" s="20"/>
    </row>
    <row r="51" spans="1:57" ht="11.25">
      <c r="B51" s="20"/>
      <c r="AR51" s="20"/>
    </row>
    <row r="52" spans="1:57" ht="11.25">
      <c r="B52" s="20"/>
      <c r="AR52" s="20"/>
    </row>
    <row r="53" spans="1:57" ht="11.25">
      <c r="B53" s="20"/>
      <c r="AR53" s="20"/>
    </row>
    <row r="54" spans="1:57" ht="11.25">
      <c r="B54" s="20"/>
      <c r="AR54" s="20"/>
    </row>
    <row r="55" spans="1:57" ht="11.25">
      <c r="B55" s="20"/>
      <c r="AR55" s="20"/>
    </row>
    <row r="56" spans="1:57" ht="11.25">
      <c r="B56" s="20"/>
      <c r="AR56" s="20"/>
    </row>
    <row r="57" spans="1:57" ht="11.25">
      <c r="B57" s="20"/>
      <c r="AR57" s="20"/>
    </row>
    <row r="58" spans="1:57" ht="11.25">
      <c r="B58" s="20"/>
      <c r="AR58" s="20"/>
    </row>
    <row r="59" spans="1:57" ht="11.25">
      <c r="B59" s="20"/>
      <c r="AR59" s="20"/>
    </row>
    <row r="60" spans="1:57" s="2" customFormat="1" ht="12.75">
      <c r="A60" s="32"/>
      <c r="B60" s="33"/>
      <c r="C60" s="32"/>
      <c r="D60" s="45" t="s">
        <v>48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5" t="s">
        <v>49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5" t="s">
        <v>48</v>
      </c>
      <c r="AI60" s="35"/>
      <c r="AJ60" s="35"/>
      <c r="AK60" s="35"/>
      <c r="AL60" s="35"/>
      <c r="AM60" s="45" t="s">
        <v>49</v>
      </c>
      <c r="AN60" s="35"/>
      <c r="AO60" s="35"/>
      <c r="AP60" s="32"/>
      <c r="AQ60" s="32"/>
      <c r="AR60" s="33"/>
      <c r="BE60" s="32"/>
    </row>
    <row r="61" spans="1:57" ht="11.25">
      <c r="B61" s="20"/>
      <c r="AR61" s="20"/>
    </row>
    <row r="62" spans="1:57" ht="11.25">
      <c r="B62" s="20"/>
      <c r="AR62" s="20"/>
    </row>
    <row r="63" spans="1:57" ht="11.25">
      <c r="B63" s="20"/>
      <c r="AR63" s="20"/>
    </row>
    <row r="64" spans="1:57" s="2" customFormat="1" ht="12.75">
      <c r="A64" s="32"/>
      <c r="B64" s="33"/>
      <c r="C64" s="32"/>
      <c r="D64" s="43" t="s">
        <v>50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51</v>
      </c>
      <c r="AI64" s="46"/>
      <c r="AJ64" s="46"/>
      <c r="AK64" s="46"/>
      <c r="AL64" s="46"/>
      <c r="AM64" s="46"/>
      <c r="AN64" s="46"/>
      <c r="AO64" s="46"/>
      <c r="AP64" s="32"/>
      <c r="AQ64" s="32"/>
      <c r="AR64" s="33"/>
      <c r="BE64" s="32"/>
    </row>
    <row r="65" spans="1:57" ht="11.25">
      <c r="B65" s="20"/>
      <c r="AR65" s="20"/>
    </row>
    <row r="66" spans="1:57" ht="11.25">
      <c r="B66" s="20"/>
      <c r="AR66" s="20"/>
    </row>
    <row r="67" spans="1:57" ht="11.25">
      <c r="B67" s="20"/>
      <c r="AR67" s="20"/>
    </row>
    <row r="68" spans="1:57" ht="11.25">
      <c r="B68" s="20"/>
      <c r="AR68" s="20"/>
    </row>
    <row r="69" spans="1:57" ht="11.25">
      <c r="B69" s="20"/>
      <c r="AR69" s="20"/>
    </row>
    <row r="70" spans="1:57" ht="11.25">
      <c r="B70" s="20"/>
      <c r="AR70" s="20"/>
    </row>
    <row r="71" spans="1:57" ht="11.25">
      <c r="B71" s="20"/>
      <c r="AR71" s="20"/>
    </row>
    <row r="72" spans="1:57" ht="11.25">
      <c r="B72" s="20"/>
      <c r="AR72" s="20"/>
    </row>
    <row r="73" spans="1:57" ht="11.25">
      <c r="B73" s="20"/>
      <c r="AR73" s="20"/>
    </row>
    <row r="74" spans="1:57" ht="11.25">
      <c r="B74" s="20"/>
      <c r="AR74" s="20"/>
    </row>
    <row r="75" spans="1:57" s="2" customFormat="1" ht="12.75">
      <c r="A75" s="32"/>
      <c r="B75" s="33"/>
      <c r="C75" s="32"/>
      <c r="D75" s="45" t="s">
        <v>48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5" t="s">
        <v>49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5" t="s">
        <v>48</v>
      </c>
      <c r="AI75" s="35"/>
      <c r="AJ75" s="35"/>
      <c r="AK75" s="35"/>
      <c r="AL75" s="35"/>
      <c r="AM75" s="45" t="s">
        <v>49</v>
      </c>
      <c r="AN75" s="35"/>
      <c r="AO75" s="35"/>
      <c r="AP75" s="32"/>
      <c r="AQ75" s="32"/>
      <c r="AR75" s="33"/>
      <c r="BE75" s="32"/>
    </row>
    <row r="76" spans="1:57" s="2" customFormat="1" ht="11.25">
      <c r="A76" s="32"/>
      <c r="B76" s="33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3"/>
      <c r="BE76" s="32"/>
    </row>
    <row r="77" spans="1:57" s="2" customFormat="1" ht="6.9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3"/>
      <c r="BE77" s="32"/>
    </row>
    <row r="81" spans="1:91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3"/>
      <c r="BE81" s="32"/>
    </row>
    <row r="82" spans="1:91" s="2" customFormat="1" ht="24.95" customHeight="1">
      <c r="A82" s="32"/>
      <c r="B82" s="33"/>
      <c r="C82" s="21" t="s">
        <v>52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3"/>
      <c r="BE82" s="32"/>
    </row>
    <row r="83" spans="1:91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3"/>
      <c r="BE83" s="32"/>
    </row>
    <row r="84" spans="1:91" s="4" customFormat="1" ht="12" customHeight="1">
      <c r="B84" s="51"/>
      <c r="C84" s="27" t="s">
        <v>13</v>
      </c>
      <c r="L84" s="4" t="str">
        <f>K5</f>
        <v>Knesl0080</v>
      </c>
      <c r="AR84" s="51"/>
    </row>
    <row r="85" spans="1:91" s="5" customFormat="1" ht="36.950000000000003" customHeight="1">
      <c r="B85" s="52"/>
      <c r="C85" s="53" t="s">
        <v>16</v>
      </c>
      <c r="L85" s="224" t="str">
        <f>K6</f>
        <v>Parkovací dům Havlíčkova 1, Kroměříž</v>
      </c>
      <c r="M85" s="225"/>
      <c r="N85" s="225"/>
      <c r="O85" s="225"/>
      <c r="P85" s="225"/>
      <c r="Q85" s="225"/>
      <c r="R85" s="225"/>
      <c r="S85" s="225"/>
      <c r="T85" s="225"/>
      <c r="U85" s="225"/>
      <c r="V85" s="225"/>
      <c r="W85" s="225"/>
      <c r="X85" s="225"/>
      <c r="Y85" s="225"/>
      <c r="Z85" s="225"/>
      <c r="AA85" s="225"/>
      <c r="AB85" s="225"/>
      <c r="AC85" s="225"/>
      <c r="AD85" s="225"/>
      <c r="AE85" s="225"/>
      <c r="AF85" s="225"/>
      <c r="AG85" s="225"/>
      <c r="AH85" s="225"/>
      <c r="AI85" s="225"/>
      <c r="AJ85" s="225"/>
      <c r="AK85" s="225"/>
      <c r="AL85" s="225"/>
      <c r="AM85" s="225"/>
      <c r="AN85" s="225"/>
      <c r="AO85" s="225"/>
      <c r="AR85" s="52"/>
    </row>
    <row r="86" spans="1:91" s="2" customFormat="1" ht="6.95" customHeight="1">
      <c r="A86" s="32"/>
      <c r="B86" s="33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3"/>
      <c r="BE86" s="32"/>
    </row>
    <row r="87" spans="1:91" s="2" customFormat="1" ht="12" customHeight="1">
      <c r="A87" s="32"/>
      <c r="B87" s="33"/>
      <c r="C87" s="27" t="s">
        <v>20</v>
      </c>
      <c r="D87" s="32"/>
      <c r="E87" s="32"/>
      <c r="F87" s="32"/>
      <c r="G87" s="32"/>
      <c r="H87" s="32"/>
      <c r="I87" s="32"/>
      <c r="J87" s="32"/>
      <c r="K87" s="32"/>
      <c r="L87" s="54" t="str">
        <f>IF(K8="","",K8)</f>
        <v xml:space="preserve"> 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7" t="s">
        <v>22</v>
      </c>
      <c r="AJ87" s="32"/>
      <c r="AK87" s="32"/>
      <c r="AL87" s="32"/>
      <c r="AM87" s="226" t="str">
        <f>IF(AN8= "","",AN8)</f>
        <v>3. 7. 2019</v>
      </c>
      <c r="AN87" s="226"/>
      <c r="AO87" s="32"/>
      <c r="AP87" s="32"/>
      <c r="AQ87" s="32"/>
      <c r="AR87" s="33"/>
      <c r="BE87" s="32"/>
    </row>
    <row r="88" spans="1:91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3"/>
      <c r="BE88" s="32"/>
    </row>
    <row r="89" spans="1:91" s="2" customFormat="1" ht="15.6" customHeight="1">
      <c r="A89" s="32"/>
      <c r="B89" s="33"/>
      <c r="C89" s="27" t="s">
        <v>24</v>
      </c>
      <c r="D89" s="32"/>
      <c r="E89" s="32"/>
      <c r="F89" s="32"/>
      <c r="G89" s="32"/>
      <c r="H89" s="32"/>
      <c r="I89" s="32"/>
      <c r="J89" s="32"/>
      <c r="K89" s="32"/>
      <c r="L89" s="4" t="str">
        <f>IF(E11= "","",E11)</f>
        <v xml:space="preserve"> 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7" t="s">
        <v>29</v>
      </c>
      <c r="AJ89" s="32"/>
      <c r="AK89" s="32"/>
      <c r="AL89" s="32"/>
      <c r="AM89" s="222" t="str">
        <f>IF(E17="","",E17)</f>
        <v xml:space="preserve"> </v>
      </c>
      <c r="AN89" s="223"/>
      <c r="AO89" s="223"/>
      <c r="AP89" s="223"/>
      <c r="AQ89" s="32"/>
      <c r="AR89" s="33"/>
      <c r="AS89" s="227" t="s">
        <v>53</v>
      </c>
      <c r="AT89" s="228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32"/>
    </row>
    <row r="90" spans="1:91" s="2" customFormat="1" ht="15.6" customHeight="1">
      <c r="A90" s="32"/>
      <c r="B90" s="33"/>
      <c r="C90" s="27" t="s">
        <v>27</v>
      </c>
      <c r="D90" s="32"/>
      <c r="E90" s="32"/>
      <c r="F90" s="32"/>
      <c r="G90" s="32"/>
      <c r="H90" s="32"/>
      <c r="I90" s="32"/>
      <c r="J90" s="32"/>
      <c r="K90" s="32"/>
      <c r="L90" s="4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7" t="s">
        <v>31</v>
      </c>
      <c r="AJ90" s="32"/>
      <c r="AK90" s="32"/>
      <c r="AL90" s="32"/>
      <c r="AM90" s="222" t="str">
        <f>IF(E20="","",E20)</f>
        <v xml:space="preserve"> </v>
      </c>
      <c r="AN90" s="223"/>
      <c r="AO90" s="223"/>
      <c r="AP90" s="223"/>
      <c r="AQ90" s="32"/>
      <c r="AR90" s="33"/>
      <c r="AS90" s="229"/>
      <c r="AT90" s="230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32"/>
    </row>
    <row r="91" spans="1:91" s="2" customFormat="1" ht="10.9" customHeight="1">
      <c r="A91" s="32"/>
      <c r="B91" s="33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3"/>
      <c r="AS91" s="229"/>
      <c r="AT91" s="230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32"/>
    </row>
    <row r="92" spans="1:91" s="2" customFormat="1" ht="29.25" customHeight="1">
      <c r="A92" s="32"/>
      <c r="B92" s="33"/>
      <c r="C92" s="231" t="s">
        <v>54</v>
      </c>
      <c r="D92" s="232"/>
      <c r="E92" s="232"/>
      <c r="F92" s="232"/>
      <c r="G92" s="232"/>
      <c r="H92" s="60"/>
      <c r="I92" s="233" t="s">
        <v>55</v>
      </c>
      <c r="J92" s="232"/>
      <c r="K92" s="232"/>
      <c r="L92" s="232"/>
      <c r="M92" s="232"/>
      <c r="N92" s="232"/>
      <c r="O92" s="232"/>
      <c r="P92" s="232"/>
      <c r="Q92" s="232"/>
      <c r="R92" s="232"/>
      <c r="S92" s="232"/>
      <c r="T92" s="232"/>
      <c r="U92" s="232"/>
      <c r="V92" s="232"/>
      <c r="W92" s="232"/>
      <c r="X92" s="232"/>
      <c r="Y92" s="232"/>
      <c r="Z92" s="232"/>
      <c r="AA92" s="232"/>
      <c r="AB92" s="232"/>
      <c r="AC92" s="232"/>
      <c r="AD92" s="232"/>
      <c r="AE92" s="232"/>
      <c r="AF92" s="232"/>
      <c r="AG92" s="234" t="s">
        <v>56</v>
      </c>
      <c r="AH92" s="232"/>
      <c r="AI92" s="232"/>
      <c r="AJ92" s="232"/>
      <c r="AK92" s="232"/>
      <c r="AL92" s="232"/>
      <c r="AM92" s="232"/>
      <c r="AN92" s="233" t="s">
        <v>57</v>
      </c>
      <c r="AO92" s="232"/>
      <c r="AP92" s="235"/>
      <c r="AQ92" s="61" t="s">
        <v>58</v>
      </c>
      <c r="AR92" s="33"/>
      <c r="AS92" s="62" t="s">
        <v>59</v>
      </c>
      <c r="AT92" s="63" t="s">
        <v>60</v>
      </c>
      <c r="AU92" s="63" t="s">
        <v>61</v>
      </c>
      <c r="AV92" s="63" t="s">
        <v>62</v>
      </c>
      <c r="AW92" s="63" t="s">
        <v>63</v>
      </c>
      <c r="AX92" s="63" t="s">
        <v>64</v>
      </c>
      <c r="AY92" s="63" t="s">
        <v>65</v>
      </c>
      <c r="AZ92" s="63" t="s">
        <v>66</v>
      </c>
      <c r="BA92" s="63" t="s">
        <v>67</v>
      </c>
      <c r="BB92" s="63" t="s">
        <v>68</v>
      </c>
      <c r="BC92" s="63" t="s">
        <v>69</v>
      </c>
      <c r="BD92" s="64" t="s">
        <v>70</v>
      </c>
      <c r="BE92" s="32"/>
    </row>
    <row r="93" spans="1:91" s="2" customFormat="1" ht="10.9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3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32"/>
    </row>
    <row r="94" spans="1:91" s="6" customFormat="1" ht="32.450000000000003" customHeight="1">
      <c r="B94" s="68"/>
      <c r="C94" s="69" t="s">
        <v>71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39">
        <f>ROUND(AG95,2)</f>
        <v>0</v>
      </c>
      <c r="AH94" s="239"/>
      <c r="AI94" s="239"/>
      <c r="AJ94" s="239"/>
      <c r="AK94" s="239"/>
      <c r="AL94" s="239"/>
      <c r="AM94" s="239"/>
      <c r="AN94" s="240">
        <f>SUM(AG94,AT94)</f>
        <v>0</v>
      </c>
      <c r="AO94" s="240"/>
      <c r="AP94" s="240"/>
      <c r="AQ94" s="72" t="s">
        <v>1</v>
      </c>
      <c r="AR94" s="68"/>
      <c r="AS94" s="73">
        <f>ROUND(AS95,2)</f>
        <v>0</v>
      </c>
      <c r="AT94" s="74">
        <f>ROUND(SUM(AV94:AW94),2)</f>
        <v>0</v>
      </c>
      <c r="AU94" s="75">
        <f>ROUND(AU95,5)</f>
        <v>0</v>
      </c>
      <c r="AV94" s="74">
        <f>ROUND(AZ94*L29,2)</f>
        <v>0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>ROUND(AZ95,2)</f>
        <v>0</v>
      </c>
      <c r="BA94" s="74">
        <f>ROUND(BA95,2)</f>
        <v>0</v>
      </c>
      <c r="BB94" s="74">
        <f>ROUND(BB95,2)</f>
        <v>0</v>
      </c>
      <c r="BC94" s="74">
        <f>ROUND(BC95,2)</f>
        <v>0</v>
      </c>
      <c r="BD94" s="76">
        <f>ROUND(BD95,2)</f>
        <v>0</v>
      </c>
      <c r="BS94" s="77" t="s">
        <v>72</v>
      </c>
      <c r="BT94" s="77" t="s">
        <v>73</v>
      </c>
      <c r="BU94" s="78" t="s">
        <v>74</v>
      </c>
      <c r="BV94" s="77" t="s">
        <v>75</v>
      </c>
      <c r="BW94" s="77" t="s">
        <v>4</v>
      </c>
      <c r="BX94" s="77" t="s">
        <v>76</v>
      </c>
      <c r="CL94" s="77" t="s">
        <v>1</v>
      </c>
    </row>
    <row r="95" spans="1:91" s="7" customFormat="1" ht="14.45" customHeight="1">
      <c r="A95" s="79" t="s">
        <v>77</v>
      </c>
      <c r="B95" s="80"/>
      <c r="C95" s="81"/>
      <c r="D95" s="238" t="s">
        <v>78</v>
      </c>
      <c r="E95" s="238"/>
      <c r="F95" s="238"/>
      <c r="G95" s="238"/>
      <c r="H95" s="238"/>
      <c r="I95" s="82"/>
      <c r="J95" s="238" t="s">
        <v>79</v>
      </c>
      <c r="K95" s="238"/>
      <c r="L95" s="238"/>
      <c r="M95" s="238"/>
      <c r="N95" s="238"/>
      <c r="O95" s="238"/>
      <c r="P95" s="238"/>
      <c r="Q95" s="238"/>
      <c r="R95" s="238"/>
      <c r="S95" s="238"/>
      <c r="T95" s="238"/>
      <c r="U95" s="238"/>
      <c r="V95" s="238"/>
      <c r="W95" s="238"/>
      <c r="X95" s="238"/>
      <c r="Y95" s="238"/>
      <c r="Z95" s="238"/>
      <c r="AA95" s="238"/>
      <c r="AB95" s="238"/>
      <c r="AC95" s="238"/>
      <c r="AD95" s="238"/>
      <c r="AE95" s="238"/>
      <c r="AF95" s="238"/>
      <c r="AG95" s="236">
        <f>'503.1 - SO503.1 - Účelová...'!J30</f>
        <v>0</v>
      </c>
      <c r="AH95" s="237"/>
      <c r="AI95" s="237"/>
      <c r="AJ95" s="237"/>
      <c r="AK95" s="237"/>
      <c r="AL95" s="237"/>
      <c r="AM95" s="237"/>
      <c r="AN95" s="236">
        <f>SUM(AG95,AT95)</f>
        <v>0</v>
      </c>
      <c r="AO95" s="237"/>
      <c r="AP95" s="237"/>
      <c r="AQ95" s="83" t="s">
        <v>80</v>
      </c>
      <c r="AR95" s="80"/>
      <c r="AS95" s="84">
        <v>0</v>
      </c>
      <c r="AT95" s="85">
        <f>ROUND(SUM(AV95:AW95),2)</f>
        <v>0</v>
      </c>
      <c r="AU95" s="86">
        <f>'503.1 - SO503.1 - Účelová...'!P124</f>
        <v>0</v>
      </c>
      <c r="AV95" s="85">
        <f>'503.1 - SO503.1 - Účelová...'!J33</f>
        <v>0</v>
      </c>
      <c r="AW95" s="85">
        <f>'503.1 - SO503.1 - Účelová...'!J34</f>
        <v>0</v>
      </c>
      <c r="AX95" s="85">
        <f>'503.1 - SO503.1 - Účelová...'!J35</f>
        <v>0</v>
      </c>
      <c r="AY95" s="85">
        <f>'503.1 - SO503.1 - Účelová...'!J36</f>
        <v>0</v>
      </c>
      <c r="AZ95" s="85">
        <f>'503.1 - SO503.1 - Účelová...'!F33</f>
        <v>0</v>
      </c>
      <c r="BA95" s="85">
        <f>'503.1 - SO503.1 - Účelová...'!F34</f>
        <v>0</v>
      </c>
      <c r="BB95" s="85">
        <f>'503.1 - SO503.1 - Účelová...'!F35</f>
        <v>0</v>
      </c>
      <c r="BC95" s="85">
        <f>'503.1 - SO503.1 - Účelová...'!F36</f>
        <v>0</v>
      </c>
      <c r="BD95" s="87">
        <f>'503.1 - SO503.1 - Účelová...'!F37</f>
        <v>0</v>
      </c>
      <c r="BT95" s="88" t="s">
        <v>81</v>
      </c>
      <c r="BV95" s="88" t="s">
        <v>75</v>
      </c>
      <c r="BW95" s="88" t="s">
        <v>82</v>
      </c>
      <c r="BX95" s="88" t="s">
        <v>4</v>
      </c>
      <c r="CL95" s="88" t="s">
        <v>1</v>
      </c>
      <c r="CM95" s="88" t="s">
        <v>83</v>
      </c>
    </row>
    <row r="96" spans="1:91" s="2" customFormat="1" ht="30" customHeight="1">
      <c r="A96" s="32"/>
      <c r="B96" s="33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F96" s="32"/>
      <c r="AG96" s="32"/>
      <c r="AH96" s="32"/>
      <c r="AI96" s="32"/>
      <c r="AJ96" s="32"/>
      <c r="AK96" s="32"/>
      <c r="AL96" s="32"/>
      <c r="AM96" s="32"/>
      <c r="AN96" s="32"/>
      <c r="AO96" s="32"/>
      <c r="AP96" s="32"/>
      <c r="AQ96" s="32"/>
      <c r="AR96" s="33"/>
      <c r="AS96" s="32"/>
      <c r="AT96" s="32"/>
      <c r="AU96" s="32"/>
      <c r="AV96" s="32"/>
      <c r="AW96" s="32"/>
      <c r="AX96" s="32"/>
      <c r="AY96" s="32"/>
      <c r="AZ96" s="32"/>
      <c r="BA96" s="32"/>
      <c r="BB96" s="32"/>
      <c r="BC96" s="32"/>
      <c r="BD96" s="32"/>
      <c r="BE96" s="32"/>
    </row>
    <row r="97" spans="1:57" s="2" customFormat="1" ht="6.95" customHeight="1">
      <c r="A97" s="32"/>
      <c r="B97" s="47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33"/>
      <c r="AS97" s="32"/>
      <c r="AT97" s="32"/>
      <c r="AU97" s="32"/>
      <c r="AV97" s="32"/>
      <c r="AW97" s="32"/>
      <c r="AX97" s="32"/>
      <c r="AY97" s="32"/>
      <c r="AZ97" s="32"/>
      <c r="BA97" s="32"/>
      <c r="BB97" s="32"/>
      <c r="BC97" s="32"/>
      <c r="BD97" s="32"/>
      <c r="BE97" s="32"/>
    </row>
  </sheetData>
  <mergeCells count="42">
    <mergeCell ref="L30:P30"/>
    <mergeCell ref="L31:P31"/>
    <mergeCell ref="L32:P32"/>
    <mergeCell ref="L33:P33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X35:AB35"/>
    <mergeCell ref="AK35:AO35"/>
    <mergeCell ref="AR2:BE2"/>
    <mergeCell ref="AM90:AP90"/>
    <mergeCell ref="L85:AO85"/>
    <mergeCell ref="AM87:AN87"/>
    <mergeCell ref="AM89:AP89"/>
    <mergeCell ref="AS89:AT91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95" location="'503.1 - SO503.1 - Účelová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74"/>
  <sheetViews>
    <sheetView showGridLines="0" workbookViewId="0"/>
  </sheetViews>
  <sheetFormatPr defaultRowHeight="15"/>
  <cols>
    <col min="1" max="1" width="7.1640625" style="1" customWidth="1"/>
    <col min="2" max="2" width="1.5" style="1" customWidth="1"/>
    <col min="3" max="3" width="3.5" style="1" customWidth="1"/>
    <col min="4" max="4" width="3.6640625" style="1" customWidth="1"/>
    <col min="5" max="5" width="14.6640625" style="1" customWidth="1"/>
    <col min="6" max="6" width="43.5" style="1" customWidth="1"/>
    <col min="7" max="7" width="6" style="1" customWidth="1"/>
    <col min="8" max="8" width="9.83203125" style="1" customWidth="1"/>
    <col min="9" max="9" width="17.33203125" style="89" customWidth="1"/>
    <col min="10" max="11" width="17.33203125" style="1" customWidth="1"/>
    <col min="12" max="12" width="8" style="1" customWidth="1"/>
    <col min="13" max="13" width="9.33203125" style="1" hidden="1" customWidth="1"/>
    <col min="14" max="14" width="9.1640625" style="1" hidden="1"/>
    <col min="15" max="20" width="12.1640625" style="1" hidden="1" customWidth="1"/>
    <col min="21" max="21" width="14" style="1" hidden="1" customWidth="1"/>
    <col min="22" max="22" width="10.5" style="1" customWidth="1"/>
    <col min="23" max="23" width="14" style="1" customWidth="1"/>
    <col min="24" max="24" width="10.5" style="1" customWidth="1"/>
    <col min="25" max="25" width="12.83203125" style="1" customWidth="1"/>
    <col min="26" max="26" width="9.5" style="1" customWidth="1"/>
    <col min="27" max="27" width="12.83203125" style="1" customWidth="1"/>
    <col min="28" max="28" width="14" style="1" customWidth="1"/>
    <col min="29" max="29" width="9.5" style="1" customWidth="1"/>
    <col min="30" max="30" width="12.83203125" style="1" customWidth="1"/>
    <col min="31" max="31" width="14" style="1" customWidth="1"/>
    <col min="44" max="65" width="9.1640625" style="1" hidden="1"/>
  </cols>
  <sheetData>
    <row r="2" spans="1:46" s="1" customFormat="1" ht="36.950000000000003" customHeight="1">
      <c r="I2" s="89"/>
      <c r="L2" s="220" t="s">
        <v>5</v>
      </c>
      <c r="M2" s="221"/>
      <c r="N2" s="221"/>
      <c r="O2" s="221"/>
      <c r="P2" s="221"/>
      <c r="Q2" s="221"/>
      <c r="R2" s="221"/>
      <c r="S2" s="221"/>
      <c r="T2" s="221"/>
      <c r="U2" s="221"/>
      <c r="V2" s="221"/>
      <c r="AT2" s="17" t="s">
        <v>82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90"/>
      <c r="J3" s="19"/>
      <c r="K3" s="19"/>
      <c r="L3" s="20"/>
      <c r="AT3" s="17" t="s">
        <v>83</v>
      </c>
    </row>
    <row r="4" spans="1:46" s="1" customFormat="1" ht="24.95" customHeight="1">
      <c r="B4" s="20"/>
      <c r="D4" s="21" t="s">
        <v>84</v>
      </c>
      <c r="I4" s="89"/>
      <c r="L4" s="20"/>
      <c r="M4" s="91" t="s">
        <v>10</v>
      </c>
      <c r="AT4" s="17" t="s">
        <v>3</v>
      </c>
    </row>
    <row r="5" spans="1:46" s="1" customFormat="1" ht="6.95" customHeight="1">
      <c r="B5" s="20"/>
      <c r="I5" s="89"/>
      <c r="L5" s="20"/>
    </row>
    <row r="6" spans="1:46" s="1" customFormat="1" ht="12" customHeight="1">
      <c r="B6" s="20"/>
      <c r="D6" s="27" t="s">
        <v>16</v>
      </c>
      <c r="I6" s="89"/>
      <c r="L6" s="20"/>
    </row>
    <row r="7" spans="1:46" s="1" customFormat="1" ht="14.45" customHeight="1">
      <c r="B7" s="20"/>
      <c r="E7" s="248" t="str">
        <f>'Rekapitulace stavby'!K6</f>
        <v>Parkovací dům Havlíčkova 1, Kroměříž</v>
      </c>
      <c r="F7" s="249"/>
      <c r="G7" s="249"/>
      <c r="H7" s="249"/>
      <c r="I7" s="89"/>
      <c r="L7" s="20"/>
    </row>
    <row r="8" spans="1:46" s="2" customFormat="1" ht="12" customHeight="1">
      <c r="A8" s="32"/>
      <c r="B8" s="33"/>
      <c r="C8" s="32"/>
      <c r="D8" s="27" t="s">
        <v>85</v>
      </c>
      <c r="E8" s="32"/>
      <c r="F8" s="32"/>
      <c r="G8" s="32"/>
      <c r="H8" s="32"/>
      <c r="I8" s="9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4.45" customHeight="1">
      <c r="A9" s="32"/>
      <c r="B9" s="33"/>
      <c r="C9" s="32"/>
      <c r="D9" s="32"/>
      <c r="E9" s="224" t="s">
        <v>86</v>
      </c>
      <c r="F9" s="250"/>
      <c r="G9" s="250"/>
      <c r="H9" s="250"/>
      <c r="I9" s="9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3"/>
      <c r="C10" s="32"/>
      <c r="D10" s="32"/>
      <c r="E10" s="32"/>
      <c r="F10" s="32"/>
      <c r="G10" s="32"/>
      <c r="H10" s="32"/>
      <c r="I10" s="9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18</v>
      </c>
      <c r="E11" s="32"/>
      <c r="F11" s="25" t="s">
        <v>1</v>
      </c>
      <c r="G11" s="32"/>
      <c r="H11" s="32"/>
      <c r="I11" s="93" t="s">
        <v>19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20</v>
      </c>
      <c r="E12" s="32"/>
      <c r="F12" s="25" t="s">
        <v>21</v>
      </c>
      <c r="G12" s="32"/>
      <c r="H12" s="32"/>
      <c r="I12" s="93" t="s">
        <v>22</v>
      </c>
      <c r="J12" s="55" t="str">
        <f>'Rekapitulace stavby'!AN8</f>
        <v>3. 7. 2019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3"/>
      <c r="C13" s="32"/>
      <c r="D13" s="32"/>
      <c r="E13" s="32"/>
      <c r="F13" s="32"/>
      <c r="G13" s="32"/>
      <c r="H13" s="32"/>
      <c r="I13" s="9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24</v>
      </c>
      <c r="E14" s="32"/>
      <c r="F14" s="32"/>
      <c r="G14" s="32"/>
      <c r="H14" s="32"/>
      <c r="I14" s="93" t="s">
        <v>25</v>
      </c>
      <c r="J14" s="25" t="str">
        <f>IF('Rekapitulace stavby'!AN10="","",'Rekapitulace stavby'!AN10)</f>
        <v/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tr">
        <f>IF('Rekapitulace stavby'!E11="","",'Rekapitulace stavby'!E11)</f>
        <v xml:space="preserve"> </v>
      </c>
      <c r="F15" s="32"/>
      <c r="G15" s="32"/>
      <c r="H15" s="32"/>
      <c r="I15" s="93" t="s">
        <v>26</v>
      </c>
      <c r="J15" s="25" t="str">
        <f>IF('Rekapitulace stavby'!AN11="","",'Rekapitulace stavby'!AN11)</f>
        <v/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3"/>
      <c r="C16" s="32"/>
      <c r="D16" s="32"/>
      <c r="E16" s="32"/>
      <c r="F16" s="32"/>
      <c r="G16" s="32"/>
      <c r="H16" s="32"/>
      <c r="I16" s="9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27</v>
      </c>
      <c r="E17" s="32"/>
      <c r="F17" s="32"/>
      <c r="G17" s="32"/>
      <c r="H17" s="32"/>
      <c r="I17" s="93" t="s">
        <v>25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51" t="str">
        <f>'Rekapitulace stavby'!E14</f>
        <v>Vyplň údaj</v>
      </c>
      <c r="F18" s="241"/>
      <c r="G18" s="241"/>
      <c r="H18" s="241"/>
      <c r="I18" s="93" t="s">
        <v>26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3"/>
      <c r="C19" s="32"/>
      <c r="D19" s="32"/>
      <c r="E19" s="32"/>
      <c r="F19" s="32"/>
      <c r="G19" s="32"/>
      <c r="H19" s="32"/>
      <c r="I19" s="9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29</v>
      </c>
      <c r="E20" s="32"/>
      <c r="F20" s="32"/>
      <c r="G20" s="32"/>
      <c r="H20" s="32"/>
      <c r="I20" s="93" t="s">
        <v>25</v>
      </c>
      <c r="J20" s="25" t="str">
        <f>IF('Rekapitulace stavby'!AN16="","",'Rekapitulace stavby'!AN16)</f>
        <v/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tr">
        <f>IF('Rekapitulace stavby'!E17="","",'Rekapitulace stavby'!E17)</f>
        <v xml:space="preserve"> </v>
      </c>
      <c r="F21" s="32"/>
      <c r="G21" s="32"/>
      <c r="H21" s="32"/>
      <c r="I21" s="93" t="s">
        <v>26</v>
      </c>
      <c r="J21" s="25" t="str">
        <f>IF('Rekapitulace stavby'!AN17="","",'Rekapitulace stavby'!AN17)</f>
        <v/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3"/>
      <c r="C22" s="32"/>
      <c r="D22" s="32"/>
      <c r="E22" s="32"/>
      <c r="F22" s="32"/>
      <c r="G22" s="32"/>
      <c r="H22" s="32"/>
      <c r="I22" s="9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31</v>
      </c>
      <c r="E23" s="32"/>
      <c r="F23" s="32"/>
      <c r="G23" s="32"/>
      <c r="H23" s="32"/>
      <c r="I23" s="93" t="s">
        <v>25</v>
      </c>
      <c r="J23" s="25" t="str">
        <f>IF('Rekapitulace stavby'!AN19="","",'Rekapitulace stavby'!AN19)</f>
        <v/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tr">
        <f>IF('Rekapitulace stavby'!E20="","",'Rekapitulace stavby'!E20)</f>
        <v xml:space="preserve"> </v>
      </c>
      <c r="F24" s="32"/>
      <c r="G24" s="32"/>
      <c r="H24" s="32"/>
      <c r="I24" s="93" t="s">
        <v>26</v>
      </c>
      <c r="J24" s="25" t="str">
        <f>IF('Rekapitulace stavby'!AN20="","",'Rekapitulace stavby'!AN20)</f>
        <v/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3"/>
      <c r="C25" s="32"/>
      <c r="D25" s="32"/>
      <c r="E25" s="32"/>
      <c r="F25" s="32"/>
      <c r="G25" s="32"/>
      <c r="H25" s="32"/>
      <c r="I25" s="9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32</v>
      </c>
      <c r="E26" s="32"/>
      <c r="F26" s="32"/>
      <c r="G26" s="32"/>
      <c r="H26" s="32"/>
      <c r="I26" s="9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4.45" customHeight="1">
      <c r="A27" s="94"/>
      <c r="B27" s="95"/>
      <c r="C27" s="94"/>
      <c r="D27" s="94"/>
      <c r="E27" s="245" t="s">
        <v>1</v>
      </c>
      <c r="F27" s="245"/>
      <c r="G27" s="245"/>
      <c r="H27" s="245"/>
      <c r="I27" s="96"/>
      <c r="J27" s="94"/>
      <c r="K27" s="94"/>
      <c r="L27" s="97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customHeight="1">
      <c r="A28" s="32"/>
      <c r="B28" s="33"/>
      <c r="C28" s="32"/>
      <c r="D28" s="32"/>
      <c r="E28" s="32"/>
      <c r="F28" s="32"/>
      <c r="G28" s="32"/>
      <c r="H28" s="32"/>
      <c r="I28" s="9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3"/>
      <c r="C29" s="32"/>
      <c r="D29" s="66"/>
      <c r="E29" s="66"/>
      <c r="F29" s="66"/>
      <c r="G29" s="66"/>
      <c r="H29" s="66"/>
      <c r="I29" s="98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99" t="s">
        <v>33</v>
      </c>
      <c r="E30" s="32"/>
      <c r="F30" s="32"/>
      <c r="G30" s="32"/>
      <c r="H30" s="32"/>
      <c r="I30" s="92"/>
      <c r="J30" s="71">
        <f>ROUND(J124,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6"/>
      <c r="E31" s="66"/>
      <c r="F31" s="66"/>
      <c r="G31" s="66"/>
      <c r="H31" s="66"/>
      <c r="I31" s="98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3"/>
      <c r="C32" s="32"/>
      <c r="D32" s="32"/>
      <c r="E32" s="32"/>
      <c r="F32" s="36" t="s">
        <v>35</v>
      </c>
      <c r="G32" s="32"/>
      <c r="H32" s="32"/>
      <c r="I32" s="100" t="s">
        <v>34</v>
      </c>
      <c r="J32" s="36" t="s">
        <v>36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3"/>
      <c r="C33" s="32"/>
      <c r="D33" s="101" t="s">
        <v>37</v>
      </c>
      <c r="E33" s="27" t="s">
        <v>38</v>
      </c>
      <c r="F33" s="102">
        <f>ROUND((SUM(BE124:BE273)),  2)</f>
        <v>0</v>
      </c>
      <c r="G33" s="32"/>
      <c r="H33" s="32"/>
      <c r="I33" s="103">
        <v>0.21</v>
      </c>
      <c r="J33" s="102">
        <f>ROUND(((SUM(BE124:BE273))*I33),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27" t="s">
        <v>39</v>
      </c>
      <c r="F34" s="102">
        <f>ROUND((SUM(BF124:BF273)),  2)</f>
        <v>0</v>
      </c>
      <c r="G34" s="32"/>
      <c r="H34" s="32"/>
      <c r="I34" s="103">
        <v>0.15</v>
      </c>
      <c r="J34" s="102">
        <f>ROUND(((SUM(BF124:BF273))*I34),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3"/>
      <c r="C35" s="32"/>
      <c r="D35" s="32"/>
      <c r="E35" s="27" t="s">
        <v>40</v>
      </c>
      <c r="F35" s="102">
        <f>ROUND((SUM(BG124:BG273)),  2)</f>
        <v>0</v>
      </c>
      <c r="G35" s="32"/>
      <c r="H35" s="32"/>
      <c r="I35" s="103">
        <v>0.21</v>
      </c>
      <c r="J35" s="102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3"/>
      <c r="C36" s="32"/>
      <c r="D36" s="32"/>
      <c r="E36" s="27" t="s">
        <v>41</v>
      </c>
      <c r="F36" s="102">
        <f>ROUND((SUM(BH124:BH273)),  2)</f>
        <v>0</v>
      </c>
      <c r="G36" s="32"/>
      <c r="H36" s="32"/>
      <c r="I36" s="103">
        <v>0.15</v>
      </c>
      <c r="J36" s="102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42</v>
      </c>
      <c r="F37" s="102">
        <f>ROUND((SUM(BI124:BI273)),  2)</f>
        <v>0</v>
      </c>
      <c r="G37" s="32"/>
      <c r="H37" s="32"/>
      <c r="I37" s="103">
        <v>0</v>
      </c>
      <c r="J37" s="102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3"/>
      <c r="C38" s="32"/>
      <c r="D38" s="32"/>
      <c r="E38" s="32"/>
      <c r="F38" s="32"/>
      <c r="G38" s="32"/>
      <c r="H38" s="32"/>
      <c r="I38" s="9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4"/>
      <c r="D39" s="105" t="s">
        <v>43</v>
      </c>
      <c r="E39" s="60"/>
      <c r="F39" s="60"/>
      <c r="G39" s="106" t="s">
        <v>44</v>
      </c>
      <c r="H39" s="107" t="s">
        <v>45</v>
      </c>
      <c r="I39" s="108"/>
      <c r="J39" s="109">
        <f>SUM(J30:J37)</f>
        <v>0</v>
      </c>
      <c r="K39" s="110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3"/>
      <c r="C40" s="32"/>
      <c r="D40" s="32"/>
      <c r="E40" s="32"/>
      <c r="F40" s="32"/>
      <c r="G40" s="32"/>
      <c r="H40" s="32"/>
      <c r="I40" s="9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20"/>
      <c r="I41" s="89"/>
      <c r="L41" s="20"/>
    </row>
    <row r="42" spans="1:31" s="1" customFormat="1" ht="14.45" customHeight="1">
      <c r="B42" s="20"/>
      <c r="I42" s="89"/>
      <c r="L42" s="20"/>
    </row>
    <row r="43" spans="1:31" s="1" customFormat="1" ht="14.45" customHeight="1">
      <c r="B43" s="20"/>
      <c r="I43" s="89"/>
      <c r="L43" s="20"/>
    </row>
    <row r="44" spans="1:31" s="1" customFormat="1" ht="14.45" customHeight="1">
      <c r="B44" s="20"/>
      <c r="I44" s="89"/>
      <c r="L44" s="20"/>
    </row>
    <row r="45" spans="1:31" s="1" customFormat="1" ht="14.45" customHeight="1">
      <c r="B45" s="20"/>
      <c r="I45" s="89"/>
      <c r="L45" s="20"/>
    </row>
    <row r="46" spans="1:31" s="1" customFormat="1" ht="14.45" customHeight="1">
      <c r="B46" s="20"/>
      <c r="I46" s="89"/>
      <c r="L46" s="20"/>
    </row>
    <row r="47" spans="1:31" s="1" customFormat="1" ht="14.45" customHeight="1">
      <c r="B47" s="20"/>
      <c r="I47" s="89"/>
      <c r="L47" s="20"/>
    </row>
    <row r="48" spans="1:31" s="1" customFormat="1" ht="14.45" customHeight="1">
      <c r="B48" s="20"/>
      <c r="I48" s="89"/>
      <c r="L48" s="20"/>
    </row>
    <row r="49" spans="1:31" s="1" customFormat="1" ht="14.45" customHeight="1">
      <c r="B49" s="20"/>
      <c r="I49" s="89"/>
      <c r="L49" s="20"/>
    </row>
    <row r="50" spans="1:31" s="2" customFormat="1" ht="14.45" customHeight="1">
      <c r="B50" s="42"/>
      <c r="D50" s="43" t="s">
        <v>46</v>
      </c>
      <c r="E50" s="44"/>
      <c r="F50" s="44"/>
      <c r="G50" s="43" t="s">
        <v>47</v>
      </c>
      <c r="H50" s="44"/>
      <c r="I50" s="111"/>
      <c r="J50" s="44"/>
      <c r="K50" s="44"/>
      <c r="L50" s="42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2"/>
      <c r="B61" s="33"/>
      <c r="C61" s="32"/>
      <c r="D61" s="45" t="s">
        <v>48</v>
      </c>
      <c r="E61" s="35"/>
      <c r="F61" s="112" t="s">
        <v>49</v>
      </c>
      <c r="G61" s="45" t="s">
        <v>48</v>
      </c>
      <c r="H61" s="35"/>
      <c r="I61" s="113"/>
      <c r="J61" s="114" t="s">
        <v>49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2"/>
      <c r="B65" s="33"/>
      <c r="C65" s="32"/>
      <c r="D65" s="43" t="s">
        <v>50</v>
      </c>
      <c r="E65" s="46"/>
      <c r="F65" s="46"/>
      <c r="G65" s="43" t="s">
        <v>51</v>
      </c>
      <c r="H65" s="46"/>
      <c r="I65" s="115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2"/>
      <c r="B76" s="33"/>
      <c r="C76" s="32"/>
      <c r="D76" s="45" t="s">
        <v>48</v>
      </c>
      <c r="E76" s="35"/>
      <c r="F76" s="112" t="s">
        <v>49</v>
      </c>
      <c r="G76" s="45" t="s">
        <v>48</v>
      </c>
      <c r="H76" s="35"/>
      <c r="I76" s="113"/>
      <c r="J76" s="114" t="s">
        <v>49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116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117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87</v>
      </c>
      <c r="D82" s="32"/>
      <c r="E82" s="32"/>
      <c r="F82" s="32"/>
      <c r="G82" s="32"/>
      <c r="H82" s="32"/>
      <c r="I82" s="9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9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9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4.45" customHeight="1">
      <c r="A85" s="32"/>
      <c r="B85" s="33"/>
      <c r="C85" s="32"/>
      <c r="D85" s="32"/>
      <c r="E85" s="248" t="str">
        <f>E7</f>
        <v>Parkovací dům Havlíčkova 1, Kroměříž</v>
      </c>
      <c r="F85" s="249"/>
      <c r="G85" s="249"/>
      <c r="H85" s="249"/>
      <c r="I85" s="9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85</v>
      </c>
      <c r="D86" s="32"/>
      <c r="E86" s="32"/>
      <c r="F86" s="32"/>
      <c r="G86" s="32"/>
      <c r="H86" s="32"/>
      <c r="I86" s="9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4.45" customHeight="1">
      <c r="A87" s="32"/>
      <c r="B87" s="33"/>
      <c r="C87" s="32"/>
      <c r="D87" s="32"/>
      <c r="E87" s="224" t="str">
        <f>E9</f>
        <v>503.1 - SO503.1 - Účelová komunikace</v>
      </c>
      <c r="F87" s="250"/>
      <c r="G87" s="250"/>
      <c r="H87" s="250"/>
      <c r="I87" s="9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9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2"/>
      <c r="E89" s="32"/>
      <c r="F89" s="25" t="str">
        <f>F12</f>
        <v xml:space="preserve"> </v>
      </c>
      <c r="G89" s="32"/>
      <c r="H89" s="32"/>
      <c r="I89" s="93" t="s">
        <v>22</v>
      </c>
      <c r="J89" s="55" t="str">
        <f>IF(J12="","",J12)</f>
        <v>3. 7. 2019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9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6" customHeight="1">
      <c r="A91" s="32"/>
      <c r="B91" s="33"/>
      <c r="C91" s="27" t="s">
        <v>24</v>
      </c>
      <c r="D91" s="32"/>
      <c r="E91" s="32"/>
      <c r="F91" s="25" t="str">
        <f>E15</f>
        <v xml:space="preserve"> </v>
      </c>
      <c r="G91" s="32"/>
      <c r="H91" s="32"/>
      <c r="I91" s="93" t="s">
        <v>29</v>
      </c>
      <c r="J91" s="30" t="str">
        <f>E21</f>
        <v xml:space="preserve"> 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6" customHeight="1">
      <c r="A92" s="32"/>
      <c r="B92" s="33"/>
      <c r="C92" s="27" t="s">
        <v>27</v>
      </c>
      <c r="D92" s="32"/>
      <c r="E92" s="32"/>
      <c r="F92" s="25" t="str">
        <f>IF(E18="","",E18)</f>
        <v>Vyplň údaj</v>
      </c>
      <c r="G92" s="32"/>
      <c r="H92" s="32"/>
      <c r="I92" s="93" t="s">
        <v>31</v>
      </c>
      <c r="J92" s="30" t="str">
        <f>E24</f>
        <v xml:space="preserve"> 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9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18" t="s">
        <v>88</v>
      </c>
      <c r="D94" s="104"/>
      <c r="E94" s="104"/>
      <c r="F94" s="104"/>
      <c r="G94" s="104"/>
      <c r="H94" s="104"/>
      <c r="I94" s="119"/>
      <c r="J94" s="120" t="s">
        <v>89</v>
      </c>
      <c r="K94" s="104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9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21" t="s">
        <v>90</v>
      </c>
      <c r="D96" s="32"/>
      <c r="E96" s="32"/>
      <c r="F96" s="32"/>
      <c r="G96" s="32"/>
      <c r="H96" s="32"/>
      <c r="I96" s="92"/>
      <c r="J96" s="71">
        <f>J124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91</v>
      </c>
    </row>
    <row r="97" spans="1:31" s="9" customFormat="1" ht="24.95" customHeight="1">
      <c r="B97" s="122"/>
      <c r="D97" s="123" t="s">
        <v>92</v>
      </c>
      <c r="E97" s="124"/>
      <c r="F97" s="124"/>
      <c r="G97" s="124"/>
      <c r="H97" s="124"/>
      <c r="I97" s="125"/>
      <c r="J97" s="126">
        <f>J125</f>
        <v>0</v>
      </c>
      <c r="L97" s="122"/>
    </row>
    <row r="98" spans="1:31" s="10" customFormat="1" ht="19.899999999999999" customHeight="1">
      <c r="B98" s="127"/>
      <c r="D98" s="128" t="s">
        <v>93</v>
      </c>
      <c r="E98" s="129"/>
      <c r="F98" s="129"/>
      <c r="G98" s="129"/>
      <c r="H98" s="129"/>
      <c r="I98" s="130"/>
      <c r="J98" s="131">
        <f>J126</f>
        <v>0</v>
      </c>
      <c r="L98" s="127"/>
    </row>
    <row r="99" spans="1:31" s="10" customFormat="1" ht="19.899999999999999" customHeight="1">
      <c r="B99" s="127"/>
      <c r="D99" s="128" t="s">
        <v>94</v>
      </c>
      <c r="E99" s="129"/>
      <c r="F99" s="129"/>
      <c r="G99" s="129"/>
      <c r="H99" s="129"/>
      <c r="I99" s="130"/>
      <c r="J99" s="131">
        <f>J162</f>
        <v>0</v>
      </c>
      <c r="L99" s="127"/>
    </row>
    <row r="100" spans="1:31" s="10" customFormat="1" ht="19.899999999999999" customHeight="1">
      <c r="B100" s="127"/>
      <c r="D100" s="128" t="s">
        <v>95</v>
      </c>
      <c r="E100" s="129"/>
      <c r="F100" s="129"/>
      <c r="G100" s="129"/>
      <c r="H100" s="129"/>
      <c r="I100" s="130"/>
      <c r="J100" s="131">
        <f>J172</f>
        <v>0</v>
      </c>
      <c r="L100" s="127"/>
    </row>
    <row r="101" spans="1:31" s="10" customFormat="1" ht="19.899999999999999" customHeight="1">
      <c r="B101" s="127"/>
      <c r="D101" s="128" t="s">
        <v>96</v>
      </c>
      <c r="E101" s="129"/>
      <c r="F101" s="129"/>
      <c r="G101" s="129"/>
      <c r="H101" s="129"/>
      <c r="I101" s="130"/>
      <c r="J101" s="131">
        <f>J188</f>
        <v>0</v>
      </c>
      <c r="L101" s="127"/>
    </row>
    <row r="102" spans="1:31" s="10" customFormat="1" ht="19.899999999999999" customHeight="1">
      <c r="B102" s="127"/>
      <c r="D102" s="128" t="s">
        <v>97</v>
      </c>
      <c r="E102" s="129"/>
      <c r="F102" s="129"/>
      <c r="G102" s="129"/>
      <c r="H102" s="129"/>
      <c r="I102" s="130"/>
      <c r="J102" s="131">
        <f>J194</f>
        <v>0</v>
      </c>
      <c r="L102" s="127"/>
    </row>
    <row r="103" spans="1:31" s="10" customFormat="1" ht="19.899999999999999" customHeight="1">
      <c r="B103" s="127"/>
      <c r="D103" s="128" t="s">
        <v>98</v>
      </c>
      <c r="E103" s="129"/>
      <c r="F103" s="129"/>
      <c r="G103" s="129"/>
      <c r="H103" s="129"/>
      <c r="I103" s="130"/>
      <c r="J103" s="131">
        <f>J234</f>
        <v>0</v>
      </c>
      <c r="L103" s="127"/>
    </row>
    <row r="104" spans="1:31" s="10" customFormat="1" ht="19.899999999999999" customHeight="1">
      <c r="B104" s="127"/>
      <c r="D104" s="128" t="s">
        <v>99</v>
      </c>
      <c r="E104" s="129"/>
      <c r="F104" s="129"/>
      <c r="G104" s="129"/>
      <c r="H104" s="129"/>
      <c r="I104" s="130"/>
      <c r="J104" s="131">
        <f>J272</f>
        <v>0</v>
      </c>
      <c r="L104" s="127"/>
    </row>
    <row r="105" spans="1:31" s="2" customFormat="1" ht="21.75" customHeight="1">
      <c r="A105" s="32"/>
      <c r="B105" s="33"/>
      <c r="C105" s="32"/>
      <c r="D105" s="32"/>
      <c r="E105" s="32"/>
      <c r="F105" s="32"/>
      <c r="G105" s="32"/>
      <c r="H105" s="32"/>
      <c r="I105" s="92"/>
      <c r="J105" s="32"/>
      <c r="K105" s="32"/>
      <c r="L105" s="42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31" s="2" customFormat="1" ht="6.95" customHeight="1">
      <c r="A106" s="32"/>
      <c r="B106" s="47"/>
      <c r="C106" s="48"/>
      <c r="D106" s="48"/>
      <c r="E106" s="48"/>
      <c r="F106" s="48"/>
      <c r="G106" s="48"/>
      <c r="H106" s="48"/>
      <c r="I106" s="116"/>
      <c r="J106" s="48"/>
      <c r="K106" s="48"/>
      <c r="L106" s="42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10" spans="1:31" s="2" customFormat="1" ht="6.95" customHeight="1">
      <c r="A110" s="32"/>
      <c r="B110" s="49"/>
      <c r="C110" s="50"/>
      <c r="D110" s="50"/>
      <c r="E110" s="50"/>
      <c r="F110" s="50"/>
      <c r="G110" s="50"/>
      <c r="H110" s="50"/>
      <c r="I110" s="117"/>
      <c r="J110" s="50"/>
      <c r="K110" s="50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24.95" customHeight="1">
      <c r="A111" s="32"/>
      <c r="B111" s="33"/>
      <c r="C111" s="21" t="s">
        <v>100</v>
      </c>
      <c r="D111" s="32"/>
      <c r="E111" s="32"/>
      <c r="F111" s="32"/>
      <c r="G111" s="32"/>
      <c r="H111" s="32"/>
      <c r="I111" s="92"/>
      <c r="J111" s="32"/>
      <c r="K111" s="32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6.95" customHeight="1">
      <c r="A112" s="32"/>
      <c r="B112" s="33"/>
      <c r="C112" s="32"/>
      <c r="D112" s="32"/>
      <c r="E112" s="32"/>
      <c r="F112" s="32"/>
      <c r="G112" s="32"/>
      <c r="H112" s="32"/>
      <c r="I112" s="92"/>
      <c r="J112" s="32"/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2" customHeight="1">
      <c r="A113" s="32"/>
      <c r="B113" s="33"/>
      <c r="C113" s="27" t="s">
        <v>16</v>
      </c>
      <c r="D113" s="32"/>
      <c r="E113" s="32"/>
      <c r="F113" s="32"/>
      <c r="G113" s="32"/>
      <c r="H113" s="32"/>
      <c r="I113" s="92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4.45" customHeight="1">
      <c r="A114" s="32"/>
      <c r="B114" s="33"/>
      <c r="C114" s="32"/>
      <c r="D114" s="32"/>
      <c r="E114" s="248" t="str">
        <f>E7</f>
        <v>Parkovací dům Havlíčkova 1, Kroměříž</v>
      </c>
      <c r="F114" s="249"/>
      <c r="G114" s="249"/>
      <c r="H114" s="249"/>
      <c r="I114" s="92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2" customHeight="1">
      <c r="A115" s="32"/>
      <c r="B115" s="33"/>
      <c r="C115" s="27" t="s">
        <v>85</v>
      </c>
      <c r="D115" s="32"/>
      <c r="E115" s="32"/>
      <c r="F115" s="32"/>
      <c r="G115" s="32"/>
      <c r="H115" s="32"/>
      <c r="I115" s="92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4.45" customHeight="1">
      <c r="A116" s="32"/>
      <c r="B116" s="33"/>
      <c r="C116" s="32"/>
      <c r="D116" s="32"/>
      <c r="E116" s="224" t="str">
        <f>E9</f>
        <v>503.1 - SO503.1 - Účelová komunikace</v>
      </c>
      <c r="F116" s="250"/>
      <c r="G116" s="250"/>
      <c r="H116" s="250"/>
      <c r="I116" s="92"/>
      <c r="J116" s="32"/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6.95" customHeight="1">
      <c r="A117" s="32"/>
      <c r="B117" s="33"/>
      <c r="C117" s="32"/>
      <c r="D117" s="32"/>
      <c r="E117" s="32"/>
      <c r="F117" s="32"/>
      <c r="G117" s="32"/>
      <c r="H117" s="32"/>
      <c r="I117" s="92"/>
      <c r="J117" s="32"/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2" customHeight="1">
      <c r="A118" s="32"/>
      <c r="B118" s="33"/>
      <c r="C118" s="27" t="s">
        <v>20</v>
      </c>
      <c r="D118" s="32"/>
      <c r="E118" s="32"/>
      <c r="F118" s="25" t="str">
        <f>F12</f>
        <v xml:space="preserve"> </v>
      </c>
      <c r="G118" s="32"/>
      <c r="H118" s="32"/>
      <c r="I118" s="93" t="s">
        <v>22</v>
      </c>
      <c r="J118" s="55" t="str">
        <f>IF(J12="","",J12)</f>
        <v>3. 7. 2019</v>
      </c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6.95" customHeight="1">
      <c r="A119" s="32"/>
      <c r="B119" s="33"/>
      <c r="C119" s="32"/>
      <c r="D119" s="32"/>
      <c r="E119" s="32"/>
      <c r="F119" s="32"/>
      <c r="G119" s="32"/>
      <c r="H119" s="32"/>
      <c r="I119" s="92"/>
      <c r="J119" s="32"/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2" customFormat="1" ht="15.6" customHeight="1">
      <c r="A120" s="32"/>
      <c r="B120" s="33"/>
      <c r="C120" s="27" t="s">
        <v>24</v>
      </c>
      <c r="D120" s="32"/>
      <c r="E120" s="32"/>
      <c r="F120" s="25" t="str">
        <f>E15</f>
        <v xml:space="preserve"> </v>
      </c>
      <c r="G120" s="32"/>
      <c r="H120" s="32"/>
      <c r="I120" s="93" t="s">
        <v>29</v>
      </c>
      <c r="J120" s="30" t="str">
        <f>E21</f>
        <v xml:space="preserve"> </v>
      </c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5" s="2" customFormat="1" ht="15.6" customHeight="1">
      <c r="A121" s="32"/>
      <c r="B121" s="33"/>
      <c r="C121" s="27" t="s">
        <v>27</v>
      </c>
      <c r="D121" s="32"/>
      <c r="E121" s="32"/>
      <c r="F121" s="25" t="str">
        <f>IF(E18="","",E18)</f>
        <v>Vyplň údaj</v>
      </c>
      <c r="G121" s="32"/>
      <c r="H121" s="32"/>
      <c r="I121" s="93" t="s">
        <v>31</v>
      </c>
      <c r="J121" s="30" t="str">
        <f>E24</f>
        <v xml:space="preserve"> </v>
      </c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65" s="2" customFormat="1" ht="10.35" customHeight="1">
      <c r="A122" s="32"/>
      <c r="B122" s="33"/>
      <c r="C122" s="32"/>
      <c r="D122" s="32"/>
      <c r="E122" s="32"/>
      <c r="F122" s="32"/>
      <c r="G122" s="32"/>
      <c r="H122" s="32"/>
      <c r="I122" s="92"/>
      <c r="J122" s="32"/>
      <c r="K122" s="32"/>
      <c r="L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65" s="11" customFormat="1" ht="29.25" customHeight="1">
      <c r="A123" s="132"/>
      <c r="B123" s="133"/>
      <c r="C123" s="134" t="s">
        <v>101</v>
      </c>
      <c r="D123" s="135" t="s">
        <v>58</v>
      </c>
      <c r="E123" s="135" t="s">
        <v>54</v>
      </c>
      <c r="F123" s="135" t="s">
        <v>55</v>
      </c>
      <c r="G123" s="135" t="s">
        <v>102</v>
      </c>
      <c r="H123" s="135" t="s">
        <v>103</v>
      </c>
      <c r="I123" s="136" t="s">
        <v>104</v>
      </c>
      <c r="J123" s="135" t="s">
        <v>89</v>
      </c>
      <c r="K123" s="137" t="s">
        <v>105</v>
      </c>
      <c r="L123" s="138"/>
      <c r="M123" s="62" t="s">
        <v>1</v>
      </c>
      <c r="N123" s="63" t="s">
        <v>37</v>
      </c>
      <c r="O123" s="63" t="s">
        <v>106</v>
      </c>
      <c r="P123" s="63" t="s">
        <v>107</v>
      </c>
      <c r="Q123" s="63" t="s">
        <v>108</v>
      </c>
      <c r="R123" s="63" t="s">
        <v>109</v>
      </c>
      <c r="S123" s="63" t="s">
        <v>110</v>
      </c>
      <c r="T123" s="64" t="s">
        <v>111</v>
      </c>
      <c r="U123" s="132"/>
      <c r="V123" s="132"/>
      <c r="W123" s="132"/>
      <c r="X123" s="132"/>
      <c r="Y123" s="132"/>
      <c r="Z123" s="132"/>
      <c r="AA123" s="132"/>
      <c r="AB123" s="132"/>
      <c r="AC123" s="132"/>
      <c r="AD123" s="132"/>
      <c r="AE123" s="132"/>
    </row>
    <row r="124" spans="1:65" s="2" customFormat="1" ht="22.9" customHeight="1">
      <c r="A124" s="32"/>
      <c r="B124" s="33"/>
      <c r="C124" s="69" t="s">
        <v>112</v>
      </c>
      <c r="D124" s="32"/>
      <c r="E124" s="32"/>
      <c r="F124" s="32"/>
      <c r="G124" s="32"/>
      <c r="H124" s="32"/>
      <c r="I124" s="92"/>
      <c r="J124" s="139">
        <f>BK124</f>
        <v>0</v>
      </c>
      <c r="K124" s="32"/>
      <c r="L124" s="33"/>
      <c r="M124" s="65"/>
      <c r="N124" s="56"/>
      <c r="O124" s="66"/>
      <c r="P124" s="140">
        <f>P125</f>
        <v>0</v>
      </c>
      <c r="Q124" s="66"/>
      <c r="R124" s="140">
        <f>R125</f>
        <v>376.11053889999994</v>
      </c>
      <c r="S124" s="66"/>
      <c r="T124" s="141">
        <f>T125</f>
        <v>136.02000000000001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7" t="s">
        <v>72</v>
      </c>
      <c r="AU124" s="17" t="s">
        <v>91</v>
      </c>
      <c r="BK124" s="142">
        <f>BK125</f>
        <v>0</v>
      </c>
    </row>
    <row r="125" spans="1:65" s="12" customFormat="1" ht="25.9" customHeight="1">
      <c r="B125" s="143"/>
      <c r="D125" s="144" t="s">
        <v>72</v>
      </c>
      <c r="E125" s="145" t="s">
        <v>113</v>
      </c>
      <c r="F125" s="145" t="s">
        <v>114</v>
      </c>
      <c r="I125" s="146"/>
      <c r="J125" s="147">
        <f>BK125</f>
        <v>0</v>
      </c>
      <c r="L125" s="143"/>
      <c r="M125" s="148"/>
      <c r="N125" s="149"/>
      <c r="O125" s="149"/>
      <c r="P125" s="150">
        <f>P126+P162+P172+P188+P194+P234+P272</f>
        <v>0</v>
      </c>
      <c r="Q125" s="149"/>
      <c r="R125" s="150">
        <f>R126+R162+R172+R188+R194+R234+R272</f>
        <v>376.11053889999994</v>
      </c>
      <c r="S125" s="149"/>
      <c r="T125" s="151">
        <f>T126+T162+T172+T188+T194+T234+T272</f>
        <v>136.02000000000001</v>
      </c>
      <c r="AR125" s="144" t="s">
        <v>81</v>
      </c>
      <c r="AT125" s="152" t="s">
        <v>72</v>
      </c>
      <c r="AU125" s="152" t="s">
        <v>73</v>
      </c>
      <c r="AY125" s="144" t="s">
        <v>115</v>
      </c>
      <c r="BK125" s="153">
        <f>BK126+BK162+BK172+BK188+BK194+BK234+BK272</f>
        <v>0</v>
      </c>
    </row>
    <row r="126" spans="1:65" s="12" customFormat="1" ht="22.9" customHeight="1">
      <c r="B126" s="143"/>
      <c r="D126" s="144" t="s">
        <v>72</v>
      </c>
      <c r="E126" s="154" t="s">
        <v>81</v>
      </c>
      <c r="F126" s="154" t="s">
        <v>116</v>
      </c>
      <c r="I126" s="146"/>
      <c r="J126" s="155">
        <f>BK126</f>
        <v>0</v>
      </c>
      <c r="L126" s="143"/>
      <c r="M126" s="148"/>
      <c r="N126" s="149"/>
      <c r="O126" s="149"/>
      <c r="P126" s="150">
        <f>SUM(P127:P161)</f>
        <v>0</v>
      </c>
      <c r="Q126" s="149"/>
      <c r="R126" s="150">
        <f>SUM(R127:R161)</f>
        <v>0</v>
      </c>
      <c r="S126" s="149"/>
      <c r="T126" s="151">
        <f>SUM(T127:T161)</f>
        <v>136.02000000000001</v>
      </c>
      <c r="AR126" s="144" t="s">
        <v>81</v>
      </c>
      <c r="AT126" s="152" t="s">
        <v>72</v>
      </c>
      <c r="AU126" s="152" t="s">
        <v>81</v>
      </c>
      <c r="AY126" s="144" t="s">
        <v>115</v>
      </c>
      <c r="BK126" s="153">
        <f>SUM(BK127:BK161)</f>
        <v>0</v>
      </c>
    </row>
    <row r="127" spans="1:65" s="2" customFormat="1" ht="64.900000000000006" customHeight="1">
      <c r="A127" s="32"/>
      <c r="B127" s="156"/>
      <c r="C127" s="157" t="s">
        <v>81</v>
      </c>
      <c r="D127" s="157" t="s">
        <v>117</v>
      </c>
      <c r="E127" s="158" t="s">
        <v>118</v>
      </c>
      <c r="F127" s="159" t="s">
        <v>119</v>
      </c>
      <c r="G127" s="160" t="s">
        <v>120</v>
      </c>
      <c r="H127" s="161">
        <v>6</v>
      </c>
      <c r="I127" s="162"/>
      <c r="J127" s="163">
        <f t="shared" ref="J127:J132" si="0">ROUND(I127*H127,2)</f>
        <v>0</v>
      </c>
      <c r="K127" s="159" t="s">
        <v>121</v>
      </c>
      <c r="L127" s="33"/>
      <c r="M127" s="164" t="s">
        <v>1</v>
      </c>
      <c r="N127" s="165" t="s">
        <v>38</v>
      </c>
      <c r="O127" s="58"/>
      <c r="P127" s="166">
        <f t="shared" ref="P127:P132" si="1">O127*H127</f>
        <v>0</v>
      </c>
      <c r="Q127" s="166">
        <v>0</v>
      </c>
      <c r="R127" s="166">
        <f t="shared" ref="R127:R132" si="2">Q127*H127</f>
        <v>0</v>
      </c>
      <c r="S127" s="166">
        <v>0.32</v>
      </c>
      <c r="T127" s="167">
        <f t="shared" ref="T127:T132" si="3">S127*H127</f>
        <v>1.92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68" t="s">
        <v>122</v>
      </c>
      <c r="AT127" s="168" t="s">
        <v>117</v>
      </c>
      <c r="AU127" s="168" t="s">
        <v>83</v>
      </c>
      <c r="AY127" s="17" t="s">
        <v>115</v>
      </c>
      <c r="BE127" s="169">
        <f t="shared" ref="BE127:BE132" si="4">IF(N127="základní",J127,0)</f>
        <v>0</v>
      </c>
      <c r="BF127" s="169">
        <f t="shared" ref="BF127:BF132" si="5">IF(N127="snížená",J127,0)</f>
        <v>0</v>
      </c>
      <c r="BG127" s="169">
        <f t="shared" ref="BG127:BG132" si="6">IF(N127="zákl. přenesená",J127,0)</f>
        <v>0</v>
      </c>
      <c r="BH127" s="169">
        <f t="shared" ref="BH127:BH132" si="7">IF(N127="sníž. přenesená",J127,0)</f>
        <v>0</v>
      </c>
      <c r="BI127" s="169">
        <f t="shared" ref="BI127:BI132" si="8">IF(N127="nulová",J127,0)</f>
        <v>0</v>
      </c>
      <c r="BJ127" s="17" t="s">
        <v>81</v>
      </c>
      <c r="BK127" s="169">
        <f t="shared" ref="BK127:BK132" si="9">ROUND(I127*H127,2)</f>
        <v>0</v>
      </c>
      <c r="BL127" s="17" t="s">
        <v>122</v>
      </c>
      <c r="BM127" s="168" t="s">
        <v>123</v>
      </c>
    </row>
    <row r="128" spans="1:65" s="2" customFormat="1" ht="64.900000000000006" customHeight="1">
      <c r="A128" s="32"/>
      <c r="B128" s="156"/>
      <c r="C128" s="157" t="s">
        <v>83</v>
      </c>
      <c r="D128" s="157" t="s">
        <v>117</v>
      </c>
      <c r="E128" s="158" t="s">
        <v>124</v>
      </c>
      <c r="F128" s="159" t="s">
        <v>125</v>
      </c>
      <c r="G128" s="160" t="s">
        <v>120</v>
      </c>
      <c r="H128" s="161">
        <v>145</v>
      </c>
      <c r="I128" s="162"/>
      <c r="J128" s="163">
        <f t="shared" si="0"/>
        <v>0</v>
      </c>
      <c r="K128" s="159" t="s">
        <v>121</v>
      </c>
      <c r="L128" s="33"/>
      <c r="M128" s="164" t="s">
        <v>1</v>
      </c>
      <c r="N128" s="165" t="s">
        <v>38</v>
      </c>
      <c r="O128" s="58"/>
      <c r="P128" s="166">
        <f t="shared" si="1"/>
        <v>0</v>
      </c>
      <c r="Q128" s="166">
        <v>0</v>
      </c>
      <c r="R128" s="166">
        <f t="shared" si="2"/>
        <v>0</v>
      </c>
      <c r="S128" s="166">
        <v>0.28999999999999998</v>
      </c>
      <c r="T128" s="167">
        <f t="shared" si="3"/>
        <v>42.05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68" t="s">
        <v>122</v>
      </c>
      <c r="AT128" s="168" t="s">
        <v>117</v>
      </c>
      <c r="AU128" s="168" t="s">
        <v>83</v>
      </c>
      <c r="AY128" s="17" t="s">
        <v>115</v>
      </c>
      <c r="BE128" s="169">
        <f t="shared" si="4"/>
        <v>0</v>
      </c>
      <c r="BF128" s="169">
        <f t="shared" si="5"/>
        <v>0</v>
      </c>
      <c r="BG128" s="169">
        <f t="shared" si="6"/>
        <v>0</v>
      </c>
      <c r="BH128" s="169">
        <f t="shared" si="7"/>
        <v>0</v>
      </c>
      <c r="BI128" s="169">
        <f t="shared" si="8"/>
        <v>0</v>
      </c>
      <c r="BJ128" s="17" t="s">
        <v>81</v>
      </c>
      <c r="BK128" s="169">
        <f t="shared" si="9"/>
        <v>0</v>
      </c>
      <c r="BL128" s="17" t="s">
        <v>122</v>
      </c>
      <c r="BM128" s="168" t="s">
        <v>126</v>
      </c>
    </row>
    <row r="129" spans="1:65" s="2" customFormat="1" ht="64.900000000000006" customHeight="1">
      <c r="A129" s="32"/>
      <c r="B129" s="156"/>
      <c r="C129" s="157" t="s">
        <v>127</v>
      </c>
      <c r="D129" s="157" t="s">
        <v>117</v>
      </c>
      <c r="E129" s="158" t="s">
        <v>128</v>
      </c>
      <c r="F129" s="159" t="s">
        <v>129</v>
      </c>
      <c r="G129" s="160" t="s">
        <v>120</v>
      </c>
      <c r="H129" s="161">
        <v>120</v>
      </c>
      <c r="I129" s="162"/>
      <c r="J129" s="163">
        <f t="shared" si="0"/>
        <v>0</v>
      </c>
      <c r="K129" s="159" t="s">
        <v>121</v>
      </c>
      <c r="L129" s="33"/>
      <c r="M129" s="164" t="s">
        <v>1</v>
      </c>
      <c r="N129" s="165" t="s">
        <v>38</v>
      </c>
      <c r="O129" s="58"/>
      <c r="P129" s="166">
        <f t="shared" si="1"/>
        <v>0</v>
      </c>
      <c r="Q129" s="166">
        <v>0</v>
      </c>
      <c r="R129" s="166">
        <f t="shared" si="2"/>
        <v>0</v>
      </c>
      <c r="S129" s="166">
        <v>0.32500000000000001</v>
      </c>
      <c r="T129" s="167">
        <f t="shared" si="3"/>
        <v>39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68" t="s">
        <v>122</v>
      </c>
      <c r="AT129" s="168" t="s">
        <v>117</v>
      </c>
      <c r="AU129" s="168" t="s">
        <v>83</v>
      </c>
      <c r="AY129" s="17" t="s">
        <v>115</v>
      </c>
      <c r="BE129" s="169">
        <f t="shared" si="4"/>
        <v>0</v>
      </c>
      <c r="BF129" s="169">
        <f t="shared" si="5"/>
        <v>0</v>
      </c>
      <c r="BG129" s="169">
        <f t="shared" si="6"/>
        <v>0</v>
      </c>
      <c r="BH129" s="169">
        <f t="shared" si="7"/>
        <v>0</v>
      </c>
      <c r="BI129" s="169">
        <f t="shared" si="8"/>
        <v>0</v>
      </c>
      <c r="BJ129" s="17" t="s">
        <v>81</v>
      </c>
      <c r="BK129" s="169">
        <f t="shared" si="9"/>
        <v>0</v>
      </c>
      <c r="BL129" s="17" t="s">
        <v>122</v>
      </c>
      <c r="BM129" s="168" t="s">
        <v>130</v>
      </c>
    </row>
    <row r="130" spans="1:65" s="2" customFormat="1" ht="64.900000000000006" customHeight="1">
      <c r="A130" s="32"/>
      <c r="B130" s="156"/>
      <c r="C130" s="157" t="s">
        <v>122</v>
      </c>
      <c r="D130" s="157" t="s">
        <v>117</v>
      </c>
      <c r="E130" s="158" t="s">
        <v>131</v>
      </c>
      <c r="F130" s="159" t="s">
        <v>132</v>
      </c>
      <c r="G130" s="160" t="s">
        <v>120</v>
      </c>
      <c r="H130" s="161">
        <v>120</v>
      </c>
      <c r="I130" s="162"/>
      <c r="J130" s="163">
        <f t="shared" si="0"/>
        <v>0</v>
      </c>
      <c r="K130" s="159" t="s">
        <v>121</v>
      </c>
      <c r="L130" s="33"/>
      <c r="M130" s="164" t="s">
        <v>1</v>
      </c>
      <c r="N130" s="165" t="s">
        <v>38</v>
      </c>
      <c r="O130" s="58"/>
      <c r="P130" s="166">
        <f t="shared" si="1"/>
        <v>0</v>
      </c>
      <c r="Q130" s="166">
        <v>0</v>
      </c>
      <c r="R130" s="166">
        <f t="shared" si="2"/>
        <v>0</v>
      </c>
      <c r="S130" s="166">
        <v>0.22</v>
      </c>
      <c r="T130" s="167">
        <f t="shared" si="3"/>
        <v>26.4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68" t="s">
        <v>122</v>
      </c>
      <c r="AT130" s="168" t="s">
        <v>117</v>
      </c>
      <c r="AU130" s="168" t="s">
        <v>83</v>
      </c>
      <c r="AY130" s="17" t="s">
        <v>115</v>
      </c>
      <c r="BE130" s="169">
        <f t="shared" si="4"/>
        <v>0</v>
      </c>
      <c r="BF130" s="169">
        <f t="shared" si="5"/>
        <v>0</v>
      </c>
      <c r="BG130" s="169">
        <f t="shared" si="6"/>
        <v>0</v>
      </c>
      <c r="BH130" s="169">
        <f t="shared" si="7"/>
        <v>0</v>
      </c>
      <c r="BI130" s="169">
        <f t="shared" si="8"/>
        <v>0</v>
      </c>
      <c r="BJ130" s="17" t="s">
        <v>81</v>
      </c>
      <c r="BK130" s="169">
        <f t="shared" si="9"/>
        <v>0</v>
      </c>
      <c r="BL130" s="17" t="s">
        <v>122</v>
      </c>
      <c r="BM130" s="168" t="s">
        <v>133</v>
      </c>
    </row>
    <row r="131" spans="1:65" s="2" customFormat="1" ht="43.15" customHeight="1">
      <c r="A131" s="32"/>
      <c r="B131" s="156"/>
      <c r="C131" s="157" t="s">
        <v>134</v>
      </c>
      <c r="D131" s="157" t="s">
        <v>117</v>
      </c>
      <c r="E131" s="158" t="s">
        <v>135</v>
      </c>
      <c r="F131" s="159" t="s">
        <v>136</v>
      </c>
      <c r="G131" s="160" t="s">
        <v>137</v>
      </c>
      <c r="H131" s="161">
        <v>130</v>
      </c>
      <c r="I131" s="162"/>
      <c r="J131" s="163">
        <f t="shared" si="0"/>
        <v>0</v>
      </c>
      <c r="K131" s="159" t="s">
        <v>121</v>
      </c>
      <c r="L131" s="33"/>
      <c r="M131" s="164" t="s">
        <v>1</v>
      </c>
      <c r="N131" s="165" t="s">
        <v>38</v>
      </c>
      <c r="O131" s="58"/>
      <c r="P131" s="166">
        <f t="shared" si="1"/>
        <v>0</v>
      </c>
      <c r="Q131" s="166">
        <v>0</v>
      </c>
      <c r="R131" s="166">
        <f t="shared" si="2"/>
        <v>0</v>
      </c>
      <c r="S131" s="166">
        <v>0.20499999999999999</v>
      </c>
      <c r="T131" s="167">
        <f t="shared" si="3"/>
        <v>26.65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68" t="s">
        <v>122</v>
      </c>
      <c r="AT131" s="168" t="s">
        <v>117</v>
      </c>
      <c r="AU131" s="168" t="s">
        <v>83</v>
      </c>
      <c r="AY131" s="17" t="s">
        <v>115</v>
      </c>
      <c r="BE131" s="169">
        <f t="shared" si="4"/>
        <v>0</v>
      </c>
      <c r="BF131" s="169">
        <f t="shared" si="5"/>
        <v>0</v>
      </c>
      <c r="BG131" s="169">
        <f t="shared" si="6"/>
        <v>0</v>
      </c>
      <c r="BH131" s="169">
        <f t="shared" si="7"/>
        <v>0</v>
      </c>
      <c r="BI131" s="169">
        <f t="shared" si="8"/>
        <v>0</v>
      </c>
      <c r="BJ131" s="17" t="s">
        <v>81</v>
      </c>
      <c r="BK131" s="169">
        <f t="shared" si="9"/>
        <v>0</v>
      </c>
      <c r="BL131" s="17" t="s">
        <v>122</v>
      </c>
      <c r="BM131" s="168" t="s">
        <v>138</v>
      </c>
    </row>
    <row r="132" spans="1:65" s="2" customFormat="1" ht="54" customHeight="1">
      <c r="A132" s="32"/>
      <c r="B132" s="156"/>
      <c r="C132" s="157" t="s">
        <v>139</v>
      </c>
      <c r="D132" s="157" t="s">
        <v>117</v>
      </c>
      <c r="E132" s="158" t="s">
        <v>140</v>
      </c>
      <c r="F132" s="159" t="s">
        <v>141</v>
      </c>
      <c r="G132" s="160" t="s">
        <v>142</v>
      </c>
      <c r="H132" s="161">
        <v>45</v>
      </c>
      <c r="I132" s="162"/>
      <c r="J132" s="163">
        <f t="shared" si="0"/>
        <v>0</v>
      </c>
      <c r="K132" s="159" t="s">
        <v>121</v>
      </c>
      <c r="L132" s="33"/>
      <c r="M132" s="164" t="s">
        <v>1</v>
      </c>
      <c r="N132" s="165" t="s">
        <v>38</v>
      </c>
      <c r="O132" s="58"/>
      <c r="P132" s="166">
        <f t="shared" si="1"/>
        <v>0</v>
      </c>
      <c r="Q132" s="166">
        <v>0</v>
      </c>
      <c r="R132" s="166">
        <f t="shared" si="2"/>
        <v>0</v>
      </c>
      <c r="S132" s="166">
        <v>0</v>
      </c>
      <c r="T132" s="167">
        <f t="shared" si="3"/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68" t="s">
        <v>122</v>
      </c>
      <c r="AT132" s="168" t="s">
        <v>117</v>
      </c>
      <c r="AU132" s="168" t="s">
        <v>83</v>
      </c>
      <c r="AY132" s="17" t="s">
        <v>115</v>
      </c>
      <c r="BE132" s="169">
        <f t="shared" si="4"/>
        <v>0</v>
      </c>
      <c r="BF132" s="169">
        <f t="shared" si="5"/>
        <v>0</v>
      </c>
      <c r="BG132" s="169">
        <f t="shared" si="6"/>
        <v>0</v>
      </c>
      <c r="BH132" s="169">
        <f t="shared" si="7"/>
        <v>0</v>
      </c>
      <c r="BI132" s="169">
        <f t="shared" si="8"/>
        <v>0</v>
      </c>
      <c r="BJ132" s="17" t="s">
        <v>81</v>
      </c>
      <c r="BK132" s="169">
        <f t="shared" si="9"/>
        <v>0</v>
      </c>
      <c r="BL132" s="17" t="s">
        <v>122</v>
      </c>
      <c r="BM132" s="168" t="s">
        <v>143</v>
      </c>
    </row>
    <row r="133" spans="1:65" s="13" customFormat="1" ht="11.25">
      <c r="B133" s="170"/>
      <c r="D133" s="171" t="s">
        <v>144</v>
      </c>
      <c r="E133" s="172" t="s">
        <v>1</v>
      </c>
      <c r="F133" s="173" t="s">
        <v>145</v>
      </c>
      <c r="H133" s="174">
        <v>45</v>
      </c>
      <c r="I133" s="175"/>
      <c r="L133" s="170"/>
      <c r="M133" s="176"/>
      <c r="N133" s="177"/>
      <c r="O133" s="177"/>
      <c r="P133" s="177"/>
      <c r="Q133" s="177"/>
      <c r="R133" s="177"/>
      <c r="S133" s="177"/>
      <c r="T133" s="178"/>
      <c r="AT133" s="172" t="s">
        <v>144</v>
      </c>
      <c r="AU133" s="172" t="s">
        <v>83</v>
      </c>
      <c r="AV133" s="13" t="s">
        <v>83</v>
      </c>
      <c r="AW133" s="13" t="s">
        <v>30</v>
      </c>
      <c r="AX133" s="13" t="s">
        <v>81</v>
      </c>
      <c r="AY133" s="172" t="s">
        <v>115</v>
      </c>
    </row>
    <row r="134" spans="1:65" s="2" customFormat="1" ht="54" customHeight="1">
      <c r="A134" s="32"/>
      <c r="B134" s="156"/>
      <c r="C134" s="157" t="s">
        <v>146</v>
      </c>
      <c r="D134" s="157" t="s">
        <v>117</v>
      </c>
      <c r="E134" s="158" t="s">
        <v>147</v>
      </c>
      <c r="F134" s="159" t="s">
        <v>148</v>
      </c>
      <c r="G134" s="160" t="s">
        <v>142</v>
      </c>
      <c r="H134" s="161">
        <v>22.5</v>
      </c>
      <c r="I134" s="162"/>
      <c r="J134" s="163">
        <f>ROUND(I134*H134,2)</f>
        <v>0</v>
      </c>
      <c r="K134" s="159" t="s">
        <v>121</v>
      </c>
      <c r="L134" s="33"/>
      <c r="M134" s="164" t="s">
        <v>1</v>
      </c>
      <c r="N134" s="165" t="s">
        <v>38</v>
      </c>
      <c r="O134" s="58"/>
      <c r="P134" s="166">
        <f>O134*H134</f>
        <v>0</v>
      </c>
      <c r="Q134" s="166">
        <v>0</v>
      </c>
      <c r="R134" s="166">
        <f>Q134*H134</f>
        <v>0</v>
      </c>
      <c r="S134" s="166">
        <v>0</v>
      </c>
      <c r="T134" s="167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68" t="s">
        <v>122</v>
      </c>
      <c r="AT134" s="168" t="s">
        <v>117</v>
      </c>
      <c r="AU134" s="168" t="s">
        <v>83</v>
      </c>
      <c r="AY134" s="17" t="s">
        <v>115</v>
      </c>
      <c r="BE134" s="169">
        <f>IF(N134="základní",J134,0)</f>
        <v>0</v>
      </c>
      <c r="BF134" s="169">
        <f>IF(N134="snížená",J134,0)</f>
        <v>0</v>
      </c>
      <c r="BG134" s="169">
        <f>IF(N134="zákl. přenesená",J134,0)</f>
        <v>0</v>
      </c>
      <c r="BH134" s="169">
        <f>IF(N134="sníž. přenesená",J134,0)</f>
        <v>0</v>
      </c>
      <c r="BI134" s="169">
        <f>IF(N134="nulová",J134,0)</f>
        <v>0</v>
      </c>
      <c r="BJ134" s="17" t="s">
        <v>81</v>
      </c>
      <c r="BK134" s="169">
        <f>ROUND(I134*H134,2)</f>
        <v>0</v>
      </c>
      <c r="BL134" s="17" t="s">
        <v>122</v>
      </c>
      <c r="BM134" s="168" t="s">
        <v>149</v>
      </c>
    </row>
    <row r="135" spans="1:65" s="13" customFormat="1" ht="11.25">
      <c r="B135" s="170"/>
      <c r="D135" s="171" t="s">
        <v>144</v>
      </c>
      <c r="E135" s="172" t="s">
        <v>1</v>
      </c>
      <c r="F135" s="173" t="s">
        <v>150</v>
      </c>
      <c r="H135" s="174">
        <v>22.5</v>
      </c>
      <c r="I135" s="175"/>
      <c r="L135" s="170"/>
      <c r="M135" s="176"/>
      <c r="N135" s="177"/>
      <c r="O135" s="177"/>
      <c r="P135" s="177"/>
      <c r="Q135" s="177"/>
      <c r="R135" s="177"/>
      <c r="S135" s="177"/>
      <c r="T135" s="178"/>
      <c r="AT135" s="172" t="s">
        <v>144</v>
      </c>
      <c r="AU135" s="172" t="s">
        <v>83</v>
      </c>
      <c r="AV135" s="13" t="s">
        <v>83</v>
      </c>
      <c r="AW135" s="13" t="s">
        <v>30</v>
      </c>
      <c r="AX135" s="13" t="s">
        <v>81</v>
      </c>
      <c r="AY135" s="172" t="s">
        <v>115</v>
      </c>
    </row>
    <row r="136" spans="1:65" s="2" customFormat="1" ht="32.450000000000003" customHeight="1">
      <c r="A136" s="32"/>
      <c r="B136" s="156"/>
      <c r="C136" s="157" t="s">
        <v>151</v>
      </c>
      <c r="D136" s="157" t="s">
        <v>117</v>
      </c>
      <c r="E136" s="158" t="s">
        <v>152</v>
      </c>
      <c r="F136" s="159" t="s">
        <v>153</v>
      </c>
      <c r="G136" s="160" t="s">
        <v>142</v>
      </c>
      <c r="H136" s="161">
        <v>16.98</v>
      </c>
      <c r="I136" s="162"/>
      <c r="J136" s="163">
        <f>ROUND(I136*H136,2)</f>
        <v>0</v>
      </c>
      <c r="K136" s="159" t="s">
        <v>121</v>
      </c>
      <c r="L136" s="33"/>
      <c r="M136" s="164" t="s">
        <v>1</v>
      </c>
      <c r="N136" s="165" t="s">
        <v>38</v>
      </c>
      <c r="O136" s="58"/>
      <c r="P136" s="166">
        <f>O136*H136</f>
        <v>0</v>
      </c>
      <c r="Q136" s="166">
        <v>0</v>
      </c>
      <c r="R136" s="166">
        <f>Q136*H136</f>
        <v>0</v>
      </c>
      <c r="S136" s="166">
        <v>0</v>
      </c>
      <c r="T136" s="167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68" t="s">
        <v>122</v>
      </c>
      <c r="AT136" s="168" t="s">
        <v>117</v>
      </c>
      <c r="AU136" s="168" t="s">
        <v>83</v>
      </c>
      <c r="AY136" s="17" t="s">
        <v>115</v>
      </c>
      <c r="BE136" s="169">
        <f>IF(N136="základní",J136,0)</f>
        <v>0</v>
      </c>
      <c r="BF136" s="169">
        <f>IF(N136="snížená",J136,0)</f>
        <v>0</v>
      </c>
      <c r="BG136" s="169">
        <f>IF(N136="zákl. přenesená",J136,0)</f>
        <v>0</v>
      </c>
      <c r="BH136" s="169">
        <f>IF(N136="sníž. přenesená",J136,0)</f>
        <v>0</v>
      </c>
      <c r="BI136" s="169">
        <f>IF(N136="nulová",J136,0)</f>
        <v>0</v>
      </c>
      <c r="BJ136" s="17" t="s">
        <v>81</v>
      </c>
      <c r="BK136" s="169">
        <f>ROUND(I136*H136,2)</f>
        <v>0</v>
      </c>
      <c r="BL136" s="17" t="s">
        <v>122</v>
      </c>
      <c r="BM136" s="168" t="s">
        <v>154</v>
      </c>
    </row>
    <row r="137" spans="1:65" s="13" customFormat="1" ht="11.25">
      <c r="B137" s="170"/>
      <c r="D137" s="171" t="s">
        <v>144</v>
      </c>
      <c r="E137" s="172" t="s">
        <v>1</v>
      </c>
      <c r="F137" s="173" t="s">
        <v>155</v>
      </c>
      <c r="H137" s="174">
        <v>16.690000000000001</v>
      </c>
      <c r="I137" s="175"/>
      <c r="L137" s="170"/>
      <c r="M137" s="176"/>
      <c r="N137" s="177"/>
      <c r="O137" s="177"/>
      <c r="P137" s="177"/>
      <c r="Q137" s="177"/>
      <c r="R137" s="177"/>
      <c r="S137" s="177"/>
      <c r="T137" s="178"/>
      <c r="AT137" s="172" t="s">
        <v>144</v>
      </c>
      <c r="AU137" s="172" t="s">
        <v>83</v>
      </c>
      <c r="AV137" s="13" t="s">
        <v>83</v>
      </c>
      <c r="AW137" s="13" t="s">
        <v>30</v>
      </c>
      <c r="AX137" s="13" t="s">
        <v>73</v>
      </c>
      <c r="AY137" s="172" t="s">
        <v>115</v>
      </c>
    </row>
    <row r="138" spans="1:65" s="13" customFormat="1" ht="11.25">
      <c r="B138" s="170"/>
      <c r="D138" s="171" t="s">
        <v>144</v>
      </c>
      <c r="E138" s="172" t="s">
        <v>1</v>
      </c>
      <c r="F138" s="173" t="s">
        <v>156</v>
      </c>
      <c r="H138" s="174">
        <v>0.28999999999999998</v>
      </c>
      <c r="I138" s="175"/>
      <c r="L138" s="170"/>
      <c r="M138" s="176"/>
      <c r="N138" s="177"/>
      <c r="O138" s="177"/>
      <c r="P138" s="177"/>
      <c r="Q138" s="177"/>
      <c r="R138" s="177"/>
      <c r="S138" s="177"/>
      <c r="T138" s="178"/>
      <c r="AT138" s="172" t="s">
        <v>144</v>
      </c>
      <c r="AU138" s="172" t="s">
        <v>83</v>
      </c>
      <c r="AV138" s="13" t="s">
        <v>83</v>
      </c>
      <c r="AW138" s="13" t="s">
        <v>30</v>
      </c>
      <c r="AX138" s="13" t="s">
        <v>73</v>
      </c>
      <c r="AY138" s="172" t="s">
        <v>115</v>
      </c>
    </row>
    <row r="139" spans="1:65" s="14" customFormat="1" ht="11.25">
      <c r="B139" s="179"/>
      <c r="D139" s="171" t="s">
        <v>144</v>
      </c>
      <c r="E139" s="180" t="s">
        <v>1</v>
      </c>
      <c r="F139" s="181" t="s">
        <v>157</v>
      </c>
      <c r="H139" s="182">
        <v>16.98</v>
      </c>
      <c r="I139" s="183"/>
      <c r="L139" s="179"/>
      <c r="M139" s="184"/>
      <c r="N139" s="185"/>
      <c r="O139" s="185"/>
      <c r="P139" s="185"/>
      <c r="Q139" s="185"/>
      <c r="R139" s="185"/>
      <c r="S139" s="185"/>
      <c r="T139" s="186"/>
      <c r="AT139" s="180" t="s">
        <v>144</v>
      </c>
      <c r="AU139" s="180" t="s">
        <v>83</v>
      </c>
      <c r="AV139" s="14" t="s">
        <v>122</v>
      </c>
      <c r="AW139" s="14" t="s">
        <v>30</v>
      </c>
      <c r="AX139" s="14" t="s">
        <v>81</v>
      </c>
      <c r="AY139" s="180" t="s">
        <v>115</v>
      </c>
    </row>
    <row r="140" spans="1:65" s="2" customFormat="1" ht="43.15" customHeight="1">
      <c r="A140" s="32"/>
      <c r="B140" s="156"/>
      <c r="C140" s="157" t="s">
        <v>158</v>
      </c>
      <c r="D140" s="157" t="s">
        <v>117</v>
      </c>
      <c r="E140" s="158" t="s">
        <v>159</v>
      </c>
      <c r="F140" s="159" t="s">
        <v>160</v>
      </c>
      <c r="G140" s="160" t="s">
        <v>142</v>
      </c>
      <c r="H140" s="161">
        <v>8.49</v>
      </c>
      <c r="I140" s="162"/>
      <c r="J140" s="163">
        <f>ROUND(I140*H140,2)</f>
        <v>0</v>
      </c>
      <c r="K140" s="159" t="s">
        <v>121</v>
      </c>
      <c r="L140" s="33"/>
      <c r="M140" s="164" t="s">
        <v>1</v>
      </c>
      <c r="N140" s="165" t="s">
        <v>38</v>
      </c>
      <c r="O140" s="58"/>
      <c r="P140" s="166">
        <f>O140*H140</f>
        <v>0</v>
      </c>
      <c r="Q140" s="166">
        <v>0</v>
      </c>
      <c r="R140" s="166">
        <f>Q140*H140</f>
        <v>0</v>
      </c>
      <c r="S140" s="166">
        <v>0</v>
      </c>
      <c r="T140" s="167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68" t="s">
        <v>122</v>
      </c>
      <c r="AT140" s="168" t="s">
        <v>117</v>
      </c>
      <c r="AU140" s="168" t="s">
        <v>83</v>
      </c>
      <c r="AY140" s="17" t="s">
        <v>115</v>
      </c>
      <c r="BE140" s="169">
        <f>IF(N140="základní",J140,0)</f>
        <v>0</v>
      </c>
      <c r="BF140" s="169">
        <f>IF(N140="snížená",J140,0)</f>
        <v>0</v>
      </c>
      <c r="BG140" s="169">
        <f>IF(N140="zákl. přenesená",J140,0)</f>
        <v>0</v>
      </c>
      <c r="BH140" s="169">
        <f>IF(N140="sníž. přenesená",J140,0)</f>
        <v>0</v>
      </c>
      <c r="BI140" s="169">
        <f>IF(N140="nulová",J140,0)</f>
        <v>0</v>
      </c>
      <c r="BJ140" s="17" t="s">
        <v>81</v>
      </c>
      <c r="BK140" s="169">
        <f>ROUND(I140*H140,2)</f>
        <v>0</v>
      </c>
      <c r="BL140" s="17" t="s">
        <v>122</v>
      </c>
      <c r="BM140" s="168" t="s">
        <v>161</v>
      </c>
    </row>
    <row r="141" spans="1:65" s="13" customFormat="1" ht="11.25">
      <c r="B141" s="170"/>
      <c r="D141" s="171" t="s">
        <v>144</v>
      </c>
      <c r="E141" s="172" t="s">
        <v>1</v>
      </c>
      <c r="F141" s="173" t="s">
        <v>162</v>
      </c>
      <c r="H141" s="174">
        <v>8.49</v>
      </c>
      <c r="I141" s="175"/>
      <c r="L141" s="170"/>
      <c r="M141" s="176"/>
      <c r="N141" s="177"/>
      <c r="O141" s="177"/>
      <c r="P141" s="177"/>
      <c r="Q141" s="177"/>
      <c r="R141" s="177"/>
      <c r="S141" s="177"/>
      <c r="T141" s="178"/>
      <c r="AT141" s="172" t="s">
        <v>144</v>
      </c>
      <c r="AU141" s="172" t="s">
        <v>83</v>
      </c>
      <c r="AV141" s="13" t="s">
        <v>83</v>
      </c>
      <c r="AW141" s="13" t="s">
        <v>30</v>
      </c>
      <c r="AX141" s="13" t="s">
        <v>81</v>
      </c>
      <c r="AY141" s="172" t="s">
        <v>115</v>
      </c>
    </row>
    <row r="142" spans="1:65" s="2" customFormat="1" ht="43.15" customHeight="1">
      <c r="A142" s="32"/>
      <c r="B142" s="156"/>
      <c r="C142" s="157" t="s">
        <v>163</v>
      </c>
      <c r="D142" s="157" t="s">
        <v>117</v>
      </c>
      <c r="E142" s="158" t="s">
        <v>164</v>
      </c>
      <c r="F142" s="159" t="s">
        <v>165</v>
      </c>
      <c r="G142" s="160" t="s">
        <v>142</v>
      </c>
      <c r="H142" s="161">
        <v>3</v>
      </c>
      <c r="I142" s="162"/>
      <c r="J142" s="163">
        <f>ROUND(I142*H142,2)</f>
        <v>0</v>
      </c>
      <c r="K142" s="159" t="s">
        <v>121</v>
      </c>
      <c r="L142" s="33"/>
      <c r="M142" s="164" t="s">
        <v>1</v>
      </c>
      <c r="N142" s="165" t="s">
        <v>38</v>
      </c>
      <c r="O142" s="58"/>
      <c r="P142" s="166">
        <f>O142*H142</f>
        <v>0</v>
      </c>
      <c r="Q142" s="166">
        <v>0</v>
      </c>
      <c r="R142" s="166">
        <f>Q142*H142</f>
        <v>0</v>
      </c>
      <c r="S142" s="166">
        <v>0</v>
      </c>
      <c r="T142" s="167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68" t="s">
        <v>122</v>
      </c>
      <c r="AT142" s="168" t="s">
        <v>117</v>
      </c>
      <c r="AU142" s="168" t="s">
        <v>83</v>
      </c>
      <c r="AY142" s="17" t="s">
        <v>115</v>
      </c>
      <c r="BE142" s="169">
        <f>IF(N142="základní",J142,0)</f>
        <v>0</v>
      </c>
      <c r="BF142" s="169">
        <f>IF(N142="snížená",J142,0)</f>
        <v>0</v>
      </c>
      <c r="BG142" s="169">
        <f>IF(N142="zákl. přenesená",J142,0)</f>
        <v>0</v>
      </c>
      <c r="BH142" s="169">
        <f>IF(N142="sníž. přenesená",J142,0)</f>
        <v>0</v>
      </c>
      <c r="BI142" s="169">
        <f>IF(N142="nulová",J142,0)</f>
        <v>0</v>
      </c>
      <c r="BJ142" s="17" t="s">
        <v>81</v>
      </c>
      <c r="BK142" s="169">
        <f>ROUND(I142*H142,2)</f>
        <v>0</v>
      </c>
      <c r="BL142" s="17" t="s">
        <v>122</v>
      </c>
      <c r="BM142" s="168" t="s">
        <v>166</v>
      </c>
    </row>
    <row r="143" spans="1:65" s="2" customFormat="1" ht="43.15" customHeight="1">
      <c r="A143" s="32"/>
      <c r="B143" s="156"/>
      <c r="C143" s="157" t="s">
        <v>167</v>
      </c>
      <c r="D143" s="157" t="s">
        <v>117</v>
      </c>
      <c r="E143" s="158" t="s">
        <v>168</v>
      </c>
      <c r="F143" s="159" t="s">
        <v>169</v>
      </c>
      <c r="G143" s="160" t="s">
        <v>142</v>
      </c>
      <c r="H143" s="161">
        <v>1.5</v>
      </c>
      <c r="I143" s="162"/>
      <c r="J143" s="163">
        <f>ROUND(I143*H143,2)</f>
        <v>0</v>
      </c>
      <c r="K143" s="159" t="s">
        <v>121</v>
      </c>
      <c r="L143" s="33"/>
      <c r="M143" s="164" t="s">
        <v>1</v>
      </c>
      <c r="N143" s="165" t="s">
        <v>38</v>
      </c>
      <c r="O143" s="58"/>
      <c r="P143" s="166">
        <f>O143*H143</f>
        <v>0</v>
      </c>
      <c r="Q143" s="166">
        <v>0</v>
      </c>
      <c r="R143" s="166">
        <f>Q143*H143</f>
        <v>0</v>
      </c>
      <c r="S143" s="166">
        <v>0</v>
      </c>
      <c r="T143" s="167">
        <f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68" t="s">
        <v>122</v>
      </c>
      <c r="AT143" s="168" t="s">
        <v>117</v>
      </c>
      <c r="AU143" s="168" t="s">
        <v>83</v>
      </c>
      <c r="AY143" s="17" t="s">
        <v>115</v>
      </c>
      <c r="BE143" s="169">
        <f>IF(N143="základní",J143,0)</f>
        <v>0</v>
      </c>
      <c r="BF143" s="169">
        <f>IF(N143="snížená",J143,0)</f>
        <v>0</v>
      </c>
      <c r="BG143" s="169">
        <f>IF(N143="zákl. přenesená",J143,0)</f>
        <v>0</v>
      </c>
      <c r="BH143" s="169">
        <f>IF(N143="sníž. přenesená",J143,0)</f>
        <v>0</v>
      </c>
      <c r="BI143" s="169">
        <f>IF(N143="nulová",J143,0)</f>
        <v>0</v>
      </c>
      <c r="BJ143" s="17" t="s">
        <v>81</v>
      </c>
      <c r="BK143" s="169">
        <f>ROUND(I143*H143,2)</f>
        <v>0</v>
      </c>
      <c r="BL143" s="17" t="s">
        <v>122</v>
      </c>
      <c r="BM143" s="168" t="s">
        <v>170</v>
      </c>
    </row>
    <row r="144" spans="1:65" s="13" customFormat="1" ht="11.25">
      <c r="B144" s="170"/>
      <c r="D144" s="171" t="s">
        <v>144</v>
      </c>
      <c r="E144" s="172" t="s">
        <v>1</v>
      </c>
      <c r="F144" s="173" t="s">
        <v>171</v>
      </c>
      <c r="H144" s="174">
        <v>1.5</v>
      </c>
      <c r="I144" s="175"/>
      <c r="L144" s="170"/>
      <c r="M144" s="176"/>
      <c r="N144" s="177"/>
      <c r="O144" s="177"/>
      <c r="P144" s="177"/>
      <c r="Q144" s="177"/>
      <c r="R144" s="177"/>
      <c r="S144" s="177"/>
      <c r="T144" s="178"/>
      <c r="AT144" s="172" t="s">
        <v>144</v>
      </c>
      <c r="AU144" s="172" t="s">
        <v>83</v>
      </c>
      <c r="AV144" s="13" t="s">
        <v>83</v>
      </c>
      <c r="AW144" s="13" t="s">
        <v>30</v>
      </c>
      <c r="AX144" s="13" t="s">
        <v>81</v>
      </c>
      <c r="AY144" s="172" t="s">
        <v>115</v>
      </c>
    </row>
    <row r="145" spans="1:65" s="2" customFormat="1" ht="54" customHeight="1">
      <c r="A145" s="32"/>
      <c r="B145" s="156"/>
      <c r="C145" s="157" t="s">
        <v>172</v>
      </c>
      <c r="D145" s="157" t="s">
        <v>117</v>
      </c>
      <c r="E145" s="158" t="s">
        <v>173</v>
      </c>
      <c r="F145" s="159" t="s">
        <v>174</v>
      </c>
      <c r="G145" s="160" t="s">
        <v>142</v>
      </c>
      <c r="H145" s="161">
        <v>54.7</v>
      </c>
      <c r="I145" s="162"/>
      <c r="J145" s="163">
        <f>ROUND(I145*H145,2)</f>
        <v>0</v>
      </c>
      <c r="K145" s="159" t="s">
        <v>121</v>
      </c>
      <c r="L145" s="33"/>
      <c r="M145" s="164" t="s">
        <v>1</v>
      </c>
      <c r="N145" s="165" t="s">
        <v>38</v>
      </c>
      <c r="O145" s="58"/>
      <c r="P145" s="166">
        <f>O145*H145</f>
        <v>0</v>
      </c>
      <c r="Q145" s="166">
        <v>0</v>
      </c>
      <c r="R145" s="166">
        <f>Q145*H145</f>
        <v>0</v>
      </c>
      <c r="S145" s="166">
        <v>0</v>
      </c>
      <c r="T145" s="167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68" t="s">
        <v>122</v>
      </c>
      <c r="AT145" s="168" t="s">
        <v>117</v>
      </c>
      <c r="AU145" s="168" t="s">
        <v>83</v>
      </c>
      <c r="AY145" s="17" t="s">
        <v>115</v>
      </c>
      <c r="BE145" s="169">
        <f>IF(N145="základní",J145,0)</f>
        <v>0</v>
      </c>
      <c r="BF145" s="169">
        <f>IF(N145="snížená",J145,0)</f>
        <v>0</v>
      </c>
      <c r="BG145" s="169">
        <f>IF(N145="zákl. přenesená",J145,0)</f>
        <v>0</v>
      </c>
      <c r="BH145" s="169">
        <f>IF(N145="sníž. přenesená",J145,0)</f>
        <v>0</v>
      </c>
      <c r="BI145" s="169">
        <f>IF(N145="nulová",J145,0)</f>
        <v>0</v>
      </c>
      <c r="BJ145" s="17" t="s">
        <v>81</v>
      </c>
      <c r="BK145" s="169">
        <f>ROUND(I145*H145,2)</f>
        <v>0</v>
      </c>
      <c r="BL145" s="17" t="s">
        <v>122</v>
      </c>
      <c r="BM145" s="168" t="s">
        <v>175</v>
      </c>
    </row>
    <row r="146" spans="1:65" s="13" customFormat="1" ht="11.25">
      <c r="B146" s="170"/>
      <c r="D146" s="171" t="s">
        <v>144</v>
      </c>
      <c r="E146" s="172" t="s">
        <v>1</v>
      </c>
      <c r="F146" s="173" t="s">
        <v>176</v>
      </c>
      <c r="H146" s="174">
        <v>27.35</v>
      </c>
      <c r="I146" s="175"/>
      <c r="L146" s="170"/>
      <c r="M146" s="176"/>
      <c r="N146" s="177"/>
      <c r="O146" s="177"/>
      <c r="P146" s="177"/>
      <c r="Q146" s="177"/>
      <c r="R146" s="177"/>
      <c r="S146" s="177"/>
      <c r="T146" s="178"/>
      <c r="AT146" s="172" t="s">
        <v>144</v>
      </c>
      <c r="AU146" s="172" t="s">
        <v>83</v>
      </c>
      <c r="AV146" s="13" t="s">
        <v>83</v>
      </c>
      <c r="AW146" s="13" t="s">
        <v>30</v>
      </c>
      <c r="AX146" s="13" t="s">
        <v>73</v>
      </c>
      <c r="AY146" s="172" t="s">
        <v>115</v>
      </c>
    </row>
    <row r="147" spans="1:65" s="13" customFormat="1" ht="11.25">
      <c r="B147" s="170"/>
      <c r="D147" s="171" t="s">
        <v>144</v>
      </c>
      <c r="E147" s="172" t="s">
        <v>1</v>
      </c>
      <c r="F147" s="173" t="s">
        <v>177</v>
      </c>
      <c r="H147" s="174">
        <v>27.35</v>
      </c>
      <c r="I147" s="175"/>
      <c r="L147" s="170"/>
      <c r="M147" s="176"/>
      <c r="N147" s="177"/>
      <c r="O147" s="177"/>
      <c r="P147" s="177"/>
      <c r="Q147" s="177"/>
      <c r="R147" s="177"/>
      <c r="S147" s="177"/>
      <c r="T147" s="178"/>
      <c r="AT147" s="172" t="s">
        <v>144</v>
      </c>
      <c r="AU147" s="172" t="s">
        <v>83</v>
      </c>
      <c r="AV147" s="13" t="s">
        <v>83</v>
      </c>
      <c r="AW147" s="13" t="s">
        <v>30</v>
      </c>
      <c r="AX147" s="13" t="s">
        <v>73</v>
      </c>
      <c r="AY147" s="172" t="s">
        <v>115</v>
      </c>
    </row>
    <row r="148" spans="1:65" s="14" customFormat="1" ht="11.25">
      <c r="B148" s="179"/>
      <c r="D148" s="171" t="s">
        <v>144</v>
      </c>
      <c r="E148" s="180" t="s">
        <v>1</v>
      </c>
      <c r="F148" s="181" t="s">
        <v>157</v>
      </c>
      <c r="H148" s="182">
        <v>54.7</v>
      </c>
      <c r="I148" s="183"/>
      <c r="L148" s="179"/>
      <c r="M148" s="184"/>
      <c r="N148" s="185"/>
      <c r="O148" s="185"/>
      <c r="P148" s="185"/>
      <c r="Q148" s="185"/>
      <c r="R148" s="185"/>
      <c r="S148" s="185"/>
      <c r="T148" s="186"/>
      <c r="AT148" s="180" t="s">
        <v>144</v>
      </c>
      <c r="AU148" s="180" t="s">
        <v>83</v>
      </c>
      <c r="AV148" s="14" t="s">
        <v>122</v>
      </c>
      <c r="AW148" s="14" t="s">
        <v>30</v>
      </c>
      <c r="AX148" s="14" t="s">
        <v>81</v>
      </c>
      <c r="AY148" s="180" t="s">
        <v>115</v>
      </c>
    </row>
    <row r="149" spans="1:65" s="2" customFormat="1" ht="54" customHeight="1">
      <c r="A149" s="32"/>
      <c r="B149" s="156"/>
      <c r="C149" s="157" t="s">
        <v>178</v>
      </c>
      <c r="D149" s="157" t="s">
        <v>117</v>
      </c>
      <c r="E149" s="158" t="s">
        <v>179</v>
      </c>
      <c r="F149" s="159" t="s">
        <v>180</v>
      </c>
      <c r="G149" s="160" t="s">
        <v>142</v>
      </c>
      <c r="H149" s="161">
        <v>37.630000000000003</v>
      </c>
      <c r="I149" s="162"/>
      <c r="J149" s="163">
        <f>ROUND(I149*H149,2)</f>
        <v>0</v>
      </c>
      <c r="K149" s="159" t="s">
        <v>121</v>
      </c>
      <c r="L149" s="33"/>
      <c r="M149" s="164" t="s">
        <v>1</v>
      </c>
      <c r="N149" s="165" t="s">
        <v>38</v>
      </c>
      <c r="O149" s="58"/>
      <c r="P149" s="166">
        <f>O149*H149</f>
        <v>0</v>
      </c>
      <c r="Q149" s="166">
        <v>0</v>
      </c>
      <c r="R149" s="166">
        <f>Q149*H149</f>
        <v>0</v>
      </c>
      <c r="S149" s="166">
        <v>0</v>
      </c>
      <c r="T149" s="167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68" t="s">
        <v>122</v>
      </c>
      <c r="AT149" s="168" t="s">
        <v>117</v>
      </c>
      <c r="AU149" s="168" t="s">
        <v>83</v>
      </c>
      <c r="AY149" s="17" t="s">
        <v>115</v>
      </c>
      <c r="BE149" s="169">
        <f>IF(N149="základní",J149,0)</f>
        <v>0</v>
      </c>
      <c r="BF149" s="169">
        <f>IF(N149="snížená",J149,0)</f>
        <v>0</v>
      </c>
      <c r="BG149" s="169">
        <f>IF(N149="zákl. přenesená",J149,0)</f>
        <v>0</v>
      </c>
      <c r="BH149" s="169">
        <f>IF(N149="sníž. přenesená",J149,0)</f>
        <v>0</v>
      </c>
      <c r="BI149" s="169">
        <f>IF(N149="nulová",J149,0)</f>
        <v>0</v>
      </c>
      <c r="BJ149" s="17" t="s">
        <v>81</v>
      </c>
      <c r="BK149" s="169">
        <f>ROUND(I149*H149,2)</f>
        <v>0</v>
      </c>
      <c r="BL149" s="17" t="s">
        <v>122</v>
      </c>
      <c r="BM149" s="168" t="s">
        <v>181</v>
      </c>
    </row>
    <row r="150" spans="1:65" s="13" customFormat="1" ht="11.25">
      <c r="B150" s="170"/>
      <c r="D150" s="171" t="s">
        <v>144</v>
      </c>
      <c r="E150" s="172" t="s">
        <v>1</v>
      </c>
      <c r="F150" s="173" t="s">
        <v>182</v>
      </c>
      <c r="H150" s="174">
        <v>37.630000000000003</v>
      </c>
      <c r="I150" s="175"/>
      <c r="L150" s="170"/>
      <c r="M150" s="176"/>
      <c r="N150" s="177"/>
      <c r="O150" s="177"/>
      <c r="P150" s="177"/>
      <c r="Q150" s="177"/>
      <c r="R150" s="177"/>
      <c r="S150" s="177"/>
      <c r="T150" s="178"/>
      <c r="AT150" s="172" t="s">
        <v>144</v>
      </c>
      <c r="AU150" s="172" t="s">
        <v>83</v>
      </c>
      <c r="AV150" s="13" t="s">
        <v>83</v>
      </c>
      <c r="AW150" s="13" t="s">
        <v>30</v>
      </c>
      <c r="AX150" s="13" t="s">
        <v>81</v>
      </c>
      <c r="AY150" s="172" t="s">
        <v>115</v>
      </c>
    </row>
    <row r="151" spans="1:65" s="2" customFormat="1" ht="32.450000000000003" customHeight="1">
      <c r="A151" s="32"/>
      <c r="B151" s="156"/>
      <c r="C151" s="157" t="s">
        <v>183</v>
      </c>
      <c r="D151" s="157" t="s">
        <v>117</v>
      </c>
      <c r="E151" s="158" t="s">
        <v>184</v>
      </c>
      <c r="F151" s="159" t="s">
        <v>185</v>
      </c>
      <c r="G151" s="160" t="s">
        <v>142</v>
      </c>
      <c r="H151" s="161">
        <v>27.35</v>
      </c>
      <c r="I151" s="162"/>
      <c r="J151" s="163">
        <f>ROUND(I151*H151,2)</f>
        <v>0</v>
      </c>
      <c r="K151" s="159" t="s">
        <v>121</v>
      </c>
      <c r="L151" s="33"/>
      <c r="M151" s="164" t="s">
        <v>1</v>
      </c>
      <c r="N151" s="165" t="s">
        <v>38</v>
      </c>
      <c r="O151" s="58"/>
      <c r="P151" s="166">
        <f>O151*H151</f>
        <v>0</v>
      </c>
      <c r="Q151" s="166">
        <v>0</v>
      </c>
      <c r="R151" s="166">
        <f>Q151*H151</f>
        <v>0</v>
      </c>
      <c r="S151" s="166">
        <v>0</v>
      </c>
      <c r="T151" s="167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68" t="s">
        <v>122</v>
      </c>
      <c r="AT151" s="168" t="s">
        <v>117</v>
      </c>
      <c r="AU151" s="168" t="s">
        <v>83</v>
      </c>
      <c r="AY151" s="17" t="s">
        <v>115</v>
      </c>
      <c r="BE151" s="169">
        <f>IF(N151="základní",J151,0)</f>
        <v>0</v>
      </c>
      <c r="BF151" s="169">
        <f>IF(N151="snížená",J151,0)</f>
        <v>0</v>
      </c>
      <c r="BG151" s="169">
        <f>IF(N151="zákl. přenesená",J151,0)</f>
        <v>0</v>
      </c>
      <c r="BH151" s="169">
        <f>IF(N151="sníž. přenesená",J151,0)</f>
        <v>0</v>
      </c>
      <c r="BI151" s="169">
        <f>IF(N151="nulová",J151,0)</f>
        <v>0</v>
      </c>
      <c r="BJ151" s="17" t="s">
        <v>81</v>
      </c>
      <c r="BK151" s="169">
        <f>ROUND(I151*H151,2)</f>
        <v>0</v>
      </c>
      <c r="BL151" s="17" t="s">
        <v>122</v>
      </c>
      <c r="BM151" s="168" t="s">
        <v>186</v>
      </c>
    </row>
    <row r="152" spans="1:65" s="13" customFormat="1" ht="11.25">
      <c r="B152" s="170"/>
      <c r="D152" s="171" t="s">
        <v>144</v>
      </c>
      <c r="E152" s="172" t="s">
        <v>1</v>
      </c>
      <c r="F152" s="173" t="s">
        <v>177</v>
      </c>
      <c r="H152" s="174">
        <v>27.35</v>
      </c>
      <c r="I152" s="175"/>
      <c r="L152" s="170"/>
      <c r="M152" s="176"/>
      <c r="N152" s="177"/>
      <c r="O152" s="177"/>
      <c r="P152" s="177"/>
      <c r="Q152" s="177"/>
      <c r="R152" s="177"/>
      <c r="S152" s="177"/>
      <c r="T152" s="178"/>
      <c r="AT152" s="172" t="s">
        <v>144</v>
      </c>
      <c r="AU152" s="172" t="s">
        <v>83</v>
      </c>
      <c r="AV152" s="13" t="s">
        <v>83</v>
      </c>
      <c r="AW152" s="13" t="s">
        <v>30</v>
      </c>
      <c r="AX152" s="13" t="s">
        <v>81</v>
      </c>
      <c r="AY152" s="172" t="s">
        <v>115</v>
      </c>
    </row>
    <row r="153" spans="1:65" s="2" customFormat="1" ht="43.15" customHeight="1">
      <c r="A153" s="32"/>
      <c r="B153" s="156"/>
      <c r="C153" s="157" t="s">
        <v>8</v>
      </c>
      <c r="D153" s="157" t="s">
        <v>117</v>
      </c>
      <c r="E153" s="158" t="s">
        <v>187</v>
      </c>
      <c r="F153" s="159" t="s">
        <v>188</v>
      </c>
      <c r="G153" s="160" t="s">
        <v>189</v>
      </c>
      <c r="H153" s="161">
        <v>67.733999999999995</v>
      </c>
      <c r="I153" s="162"/>
      <c r="J153" s="163">
        <f>ROUND(I153*H153,2)</f>
        <v>0</v>
      </c>
      <c r="K153" s="159" t="s">
        <v>121</v>
      </c>
      <c r="L153" s="33"/>
      <c r="M153" s="164" t="s">
        <v>1</v>
      </c>
      <c r="N153" s="165" t="s">
        <v>38</v>
      </c>
      <c r="O153" s="58"/>
      <c r="P153" s="166">
        <f>O153*H153</f>
        <v>0</v>
      </c>
      <c r="Q153" s="166">
        <v>0</v>
      </c>
      <c r="R153" s="166">
        <f>Q153*H153</f>
        <v>0</v>
      </c>
      <c r="S153" s="166">
        <v>0</v>
      </c>
      <c r="T153" s="167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68" t="s">
        <v>122</v>
      </c>
      <c r="AT153" s="168" t="s">
        <v>117</v>
      </c>
      <c r="AU153" s="168" t="s">
        <v>83</v>
      </c>
      <c r="AY153" s="17" t="s">
        <v>115</v>
      </c>
      <c r="BE153" s="169">
        <f>IF(N153="základní",J153,0)</f>
        <v>0</v>
      </c>
      <c r="BF153" s="169">
        <f>IF(N153="snížená",J153,0)</f>
        <v>0</v>
      </c>
      <c r="BG153" s="169">
        <f>IF(N153="zákl. přenesená",J153,0)</f>
        <v>0</v>
      </c>
      <c r="BH153" s="169">
        <f>IF(N153="sníž. přenesená",J153,0)</f>
        <v>0</v>
      </c>
      <c r="BI153" s="169">
        <f>IF(N153="nulová",J153,0)</f>
        <v>0</v>
      </c>
      <c r="BJ153" s="17" t="s">
        <v>81</v>
      </c>
      <c r="BK153" s="169">
        <f>ROUND(I153*H153,2)</f>
        <v>0</v>
      </c>
      <c r="BL153" s="17" t="s">
        <v>122</v>
      </c>
      <c r="BM153" s="168" t="s">
        <v>190</v>
      </c>
    </row>
    <row r="154" spans="1:65" s="13" customFormat="1" ht="11.25">
      <c r="B154" s="170"/>
      <c r="D154" s="171" t="s">
        <v>144</v>
      </c>
      <c r="E154" s="172" t="s">
        <v>1</v>
      </c>
      <c r="F154" s="173" t="s">
        <v>191</v>
      </c>
      <c r="H154" s="174">
        <v>67.733999999999995</v>
      </c>
      <c r="I154" s="175"/>
      <c r="L154" s="170"/>
      <c r="M154" s="176"/>
      <c r="N154" s="177"/>
      <c r="O154" s="177"/>
      <c r="P154" s="177"/>
      <c r="Q154" s="177"/>
      <c r="R154" s="177"/>
      <c r="S154" s="177"/>
      <c r="T154" s="178"/>
      <c r="AT154" s="172" t="s">
        <v>144</v>
      </c>
      <c r="AU154" s="172" t="s">
        <v>83</v>
      </c>
      <c r="AV154" s="13" t="s">
        <v>83</v>
      </c>
      <c r="AW154" s="13" t="s">
        <v>30</v>
      </c>
      <c r="AX154" s="13" t="s">
        <v>81</v>
      </c>
      <c r="AY154" s="172" t="s">
        <v>115</v>
      </c>
    </row>
    <row r="155" spans="1:65" s="2" customFormat="1" ht="43.15" customHeight="1">
      <c r="A155" s="32"/>
      <c r="B155" s="156"/>
      <c r="C155" s="157" t="s">
        <v>192</v>
      </c>
      <c r="D155" s="157" t="s">
        <v>117</v>
      </c>
      <c r="E155" s="158" t="s">
        <v>193</v>
      </c>
      <c r="F155" s="159" t="s">
        <v>194</v>
      </c>
      <c r="G155" s="160" t="s">
        <v>142</v>
      </c>
      <c r="H155" s="161">
        <v>27.35</v>
      </c>
      <c r="I155" s="162"/>
      <c r="J155" s="163">
        <f>ROUND(I155*H155,2)</f>
        <v>0</v>
      </c>
      <c r="K155" s="159" t="s">
        <v>121</v>
      </c>
      <c r="L155" s="33"/>
      <c r="M155" s="164" t="s">
        <v>1</v>
      </c>
      <c r="N155" s="165" t="s">
        <v>38</v>
      </c>
      <c r="O155" s="58"/>
      <c r="P155" s="166">
        <f>O155*H155</f>
        <v>0</v>
      </c>
      <c r="Q155" s="166">
        <v>0</v>
      </c>
      <c r="R155" s="166">
        <f>Q155*H155</f>
        <v>0</v>
      </c>
      <c r="S155" s="166">
        <v>0</v>
      </c>
      <c r="T155" s="167">
        <f>S155*H155</f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68" t="s">
        <v>122</v>
      </c>
      <c r="AT155" s="168" t="s">
        <v>117</v>
      </c>
      <c r="AU155" s="168" t="s">
        <v>83</v>
      </c>
      <c r="AY155" s="17" t="s">
        <v>115</v>
      </c>
      <c r="BE155" s="169">
        <f>IF(N155="základní",J155,0)</f>
        <v>0</v>
      </c>
      <c r="BF155" s="169">
        <f>IF(N155="snížená",J155,0)</f>
        <v>0</v>
      </c>
      <c r="BG155" s="169">
        <f>IF(N155="zákl. přenesená",J155,0)</f>
        <v>0</v>
      </c>
      <c r="BH155" s="169">
        <f>IF(N155="sníž. přenesená",J155,0)</f>
        <v>0</v>
      </c>
      <c r="BI155" s="169">
        <f>IF(N155="nulová",J155,0)</f>
        <v>0</v>
      </c>
      <c r="BJ155" s="17" t="s">
        <v>81</v>
      </c>
      <c r="BK155" s="169">
        <f>ROUND(I155*H155,2)</f>
        <v>0</v>
      </c>
      <c r="BL155" s="17" t="s">
        <v>122</v>
      </c>
      <c r="BM155" s="168" t="s">
        <v>195</v>
      </c>
    </row>
    <row r="156" spans="1:65" s="13" customFormat="1" ht="11.25">
      <c r="B156" s="170"/>
      <c r="D156" s="171" t="s">
        <v>144</v>
      </c>
      <c r="E156" s="172" t="s">
        <v>1</v>
      </c>
      <c r="F156" s="173" t="s">
        <v>196</v>
      </c>
      <c r="H156" s="174">
        <v>13</v>
      </c>
      <c r="I156" s="175"/>
      <c r="L156" s="170"/>
      <c r="M156" s="176"/>
      <c r="N156" s="177"/>
      <c r="O156" s="177"/>
      <c r="P156" s="177"/>
      <c r="Q156" s="177"/>
      <c r="R156" s="177"/>
      <c r="S156" s="177"/>
      <c r="T156" s="178"/>
      <c r="AT156" s="172" t="s">
        <v>144</v>
      </c>
      <c r="AU156" s="172" t="s">
        <v>83</v>
      </c>
      <c r="AV156" s="13" t="s">
        <v>83</v>
      </c>
      <c r="AW156" s="13" t="s">
        <v>30</v>
      </c>
      <c r="AX156" s="13" t="s">
        <v>73</v>
      </c>
      <c r="AY156" s="172" t="s">
        <v>115</v>
      </c>
    </row>
    <row r="157" spans="1:65" s="13" customFormat="1" ht="11.25">
      <c r="B157" s="170"/>
      <c r="D157" s="171" t="s">
        <v>144</v>
      </c>
      <c r="E157" s="172" t="s">
        <v>1</v>
      </c>
      <c r="F157" s="173" t="s">
        <v>197</v>
      </c>
      <c r="H157" s="174">
        <v>1</v>
      </c>
      <c r="I157" s="175"/>
      <c r="L157" s="170"/>
      <c r="M157" s="176"/>
      <c r="N157" s="177"/>
      <c r="O157" s="177"/>
      <c r="P157" s="177"/>
      <c r="Q157" s="177"/>
      <c r="R157" s="177"/>
      <c r="S157" s="177"/>
      <c r="T157" s="178"/>
      <c r="AT157" s="172" t="s">
        <v>144</v>
      </c>
      <c r="AU157" s="172" t="s">
        <v>83</v>
      </c>
      <c r="AV157" s="13" t="s">
        <v>83</v>
      </c>
      <c r="AW157" s="13" t="s">
        <v>30</v>
      </c>
      <c r="AX157" s="13" t="s">
        <v>73</v>
      </c>
      <c r="AY157" s="172" t="s">
        <v>115</v>
      </c>
    </row>
    <row r="158" spans="1:65" s="13" customFormat="1" ht="11.25">
      <c r="B158" s="170"/>
      <c r="D158" s="171" t="s">
        <v>144</v>
      </c>
      <c r="E158" s="172" t="s">
        <v>1</v>
      </c>
      <c r="F158" s="173" t="s">
        <v>198</v>
      </c>
      <c r="H158" s="174">
        <v>13.35</v>
      </c>
      <c r="I158" s="175"/>
      <c r="L158" s="170"/>
      <c r="M158" s="176"/>
      <c r="N158" s="177"/>
      <c r="O158" s="177"/>
      <c r="P158" s="177"/>
      <c r="Q158" s="177"/>
      <c r="R158" s="177"/>
      <c r="S158" s="177"/>
      <c r="T158" s="178"/>
      <c r="AT158" s="172" t="s">
        <v>144</v>
      </c>
      <c r="AU158" s="172" t="s">
        <v>83</v>
      </c>
      <c r="AV158" s="13" t="s">
        <v>83</v>
      </c>
      <c r="AW158" s="13" t="s">
        <v>30</v>
      </c>
      <c r="AX158" s="13" t="s">
        <v>73</v>
      </c>
      <c r="AY158" s="172" t="s">
        <v>115</v>
      </c>
    </row>
    <row r="159" spans="1:65" s="14" customFormat="1" ht="11.25">
      <c r="B159" s="179"/>
      <c r="D159" s="171" t="s">
        <v>144</v>
      </c>
      <c r="E159" s="180" t="s">
        <v>1</v>
      </c>
      <c r="F159" s="181" t="s">
        <v>157</v>
      </c>
      <c r="H159" s="182">
        <v>27.35</v>
      </c>
      <c r="I159" s="183"/>
      <c r="L159" s="179"/>
      <c r="M159" s="184"/>
      <c r="N159" s="185"/>
      <c r="O159" s="185"/>
      <c r="P159" s="185"/>
      <c r="Q159" s="185"/>
      <c r="R159" s="185"/>
      <c r="S159" s="185"/>
      <c r="T159" s="186"/>
      <c r="AT159" s="180" t="s">
        <v>144</v>
      </c>
      <c r="AU159" s="180" t="s">
        <v>83</v>
      </c>
      <c r="AV159" s="14" t="s">
        <v>122</v>
      </c>
      <c r="AW159" s="14" t="s">
        <v>30</v>
      </c>
      <c r="AX159" s="14" t="s">
        <v>81</v>
      </c>
      <c r="AY159" s="180" t="s">
        <v>115</v>
      </c>
    </row>
    <row r="160" spans="1:65" s="2" customFormat="1" ht="21.6" customHeight="1">
      <c r="A160" s="32"/>
      <c r="B160" s="156"/>
      <c r="C160" s="157" t="s">
        <v>199</v>
      </c>
      <c r="D160" s="157" t="s">
        <v>117</v>
      </c>
      <c r="E160" s="158" t="s">
        <v>200</v>
      </c>
      <c r="F160" s="159" t="s">
        <v>201</v>
      </c>
      <c r="G160" s="160" t="s">
        <v>120</v>
      </c>
      <c r="H160" s="161">
        <v>914</v>
      </c>
      <c r="I160" s="162"/>
      <c r="J160" s="163">
        <f>ROUND(I160*H160,2)</f>
        <v>0</v>
      </c>
      <c r="K160" s="159" t="s">
        <v>121</v>
      </c>
      <c r="L160" s="33"/>
      <c r="M160" s="164" t="s">
        <v>1</v>
      </c>
      <c r="N160" s="165" t="s">
        <v>38</v>
      </c>
      <c r="O160" s="58"/>
      <c r="P160" s="166">
        <f>O160*H160</f>
        <v>0</v>
      </c>
      <c r="Q160" s="166">
        <v>0</v>
      </c>
      <c r="R160" s="166">
        <f>Q160*H160</f>
        <v>0</v>
      </c>
      <c r="S160" s="166">
        <v>0</v>
      </c>
      <c r="T160" s="167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68" t="s">
        <v>122</v>
      </c>
      <c r="AT160" s="168" t="s">
        <v>117</v>
      </c>
      <c r="AU160" s="168" t="s">
        <v>83</v>
      </c>
      <c r="AY160" s="17" t="s">
        <v>115</v>
      </c>
      <c r="BE160" s="169">
        <f>IF(N160="základní",J160,0)</f>
        <v>0</v>
      </c>
      <c r="BF160" s="169">
        <f>IF(N160="snížená",J160,0)</f>
        <v>0</v>
      </c>
      <c r="BG160" s="169">
        <f>IF(N160="zákl. přenesená",J160,0)</f>
        <v>0</v>
      </c>
      <c r="BH160" s="169">
        <f>IF(N160="sníž. přenesená",J160,0)</f>
        <v>0</v>
      </c>
      <c r="BI160" s="169">
        <f>IF(N160="nulová",J160,0)</f>
        <v>0</v>
      </c>
      <c r="BJ160" s="17" t="s">
        <v>81</v>
      </c>
      <c r="BK160" s="169">
        <f>ROUND(I160*H160,2)</f>
        <v>0</v>
      </c>
      <c r="BL160" s="17" t="s">
        <v>122</v>
      </c>
      <c r="BM160" s="168" t="s">
        <v>202</v>
      </c>
    </row>
    <row r="161" spans="1:65" s="13" customFormat="1" ht="11.25">
      <c r="B161" s="170"/>
      <c r="D161" s="171" t="s">
        <v>144</v>
      </c>
      <c r="E161" s="172" t="s">
        <v>1</v>
      </c>
      <c r="F161" s="173" t="s">
        <v>203</v>
      </c>
      <c r="H161" s="174">
        <v>914</v>
      </c>
      <c r="I161" s="175"/>
      <c r="L161" s="170"/>
      <c r="M161" s="176"/>
      <c r="N161" s="177"/>
      <c r="O161" s="177"/>
      <c r="P161" s="177"/>
      <c r="Q161" s="177"/>
      <c r="R161" s="177"/>
      <c r="S161" s="177"/>
      <c r="T161" s="178"/>
      <c r="AT161" s="172" t="s">
        <v>144</v>
      </c>
      <c r="AU161" s="172" t="s">
        <v>83</v>
      </c>
      <c r="AV161" s="13" t="s">
        <v>83</v>
      </c>
      <c r="AW161" s="13" t="s">
        <v>30</v>
      </c>
      <c r="AX161" s="13" t="s">
        <v>81</v>
      </c>
      <c r="AY161" s="172" t="s">
        <v>115</v>
      </c>
    </row>
    <row r="162" spans="1:65" s="12" customFormat="1" ht="22.9" customHeight="1">
      <c r="B162" s="143"/>
      <c r="D162" s="144" t="s">
        <v>72</v>
      </c>
      <c r="E162" s="154" t="s">
        <v>83</v>
      </c>
      <c r="F162" s="154" t="s">
        <v>204</v>
      </c>
      <c r="I162" s="146"/>
      <c r="J162" s="155">
        <f>BK162</f>
        <v>0</v>
      </c>
      <c r="L162" s="143"/>
      <c r="M162" s="148"/>
      <c r="N162" s="149"/>
      <c r="O162" s="149"/>
      <c r="P162" s="150">
        <f>SUM(P163:P171)</f>
        <v>0</v>
      </c>
      <c r="Q162" s="149"/>
      <c r="R162" s="150">
        <f>SUM(R163:R171)</f>
        <v>0.24863999999999997</v>
      </c>
      <c r="S162" s="149"/>
      <c r="T162" s="151">
        <f>SUM(T163:T171)</f>
        <v>0</v>
      </c>
      <c r="AR162" s="144" t="s">
        <v>81</v>
      </c>
      <c r="AT162" s="152" t="s">
        <v>72</v>
      </c>
      <c r="AU162" s="152" t="s">
        <v>81</v>
      </c>
      <c r="AY162" s="144" t="s">
        <v>115</v>
      </c>
      <c r="BK162" s="153">
        <f>SUM(BK163:BK171)</f>
        <v>0</v>
      </c>
    </row>
    <row r="163" spans="1:65" s="2" customFormat="1" ht="43.15" customHeight="1">
      <c r="A163" s="32"/>
      <c r="B163" s="156"/>
      <c r="C163" s="157" t="s">
        <v>205</v>
      </c>
      <c r="D163" s="157" t="s">
        <v>117</v>
      </c>
      <c r="E163" s="158" t="s">
        <v>206</v>
      </c>
      <c r="F163" s="159" t="s">
        <v>207</v>
      </c>
      <c r="G163" s="160" t="s">
        <v>142</v>
      </c>
      <c r="H163" s="161">
        <v>24</v>
      </c>
      <c r="I163" s="162"/>
      <c r="J163" s="163">
        <f>ROUND(I163*H163,2)</f>
        <v>0</v>
      </c>
      <c r="K163" s="159" t="s">
        <v>121</v>
      </c>
      <c r="L163" s="33"/>
      <c r="M163" s="164" t="s">
        <v>1</v>
      </c>
      <c r="N163" s="165" t="s">
        <v>38</v>
      </c>
      <c r="O163" s="58"/>
      <c r="P163" s="166">
        <f>O163*H163</f>
        <v>0</v>
      </c>
      <c r="Q163" s="166">
        <v>0</v>
      </c>
      <c r="R163" s="166">
        <f>Q163*H163</f>
        <v>0</v>
      </c>
      <c r="S163" s="166">
        <v>0</v>
      </c>
      <c r="T163" s="167">
        <f>S163*H163</f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68" t="s">
        <v>122</v>
      </c>
      <c r="AT163" s="168" t="s">
        <v>117</v>
      </c>
      <c r="AU163" s="168" t="s">
        <v>83</v>
      </c>
      <c r="AY163" s="17" t="s">
        <v>115</v>
      </c>
      <c r="BE163" s="169">
        <f>IF(N163="základní",J163,0)</f>
        <v>0</v>
      </c>
      <c r="BF163" s="169">
        <f>IF(N163="snížená",J163,0)</f>
        <v>0</v>
      </c>
      <c r="BG163" s="169">
        <f>IF(N163="zákl. přenesená",J163,0)</f>
        <v>0</v>
      </c>
      <c r="BH163" s="169">
        <f>IF(N163="sníž. přenesená",J163,0)</f>
        <v>0</v>
      </c>
      <c r="BI163" s="169">
        <f>IF(N163="nulová",J163,0)</f>
        <v>0</v>
      </c>
      <c r="BJ163" s="17" t="s">
        <v>81</v>
      </c>
      <c r="BK163" s="169">
        <f>ROUND(I163*H163,2)</f>
        <v>0</v>
      </c>
      <c r="BL163" s="17" t="s">
        <v>122</v>
      </c>
      <c r="BM163" s="168" t="s">
        <v>208</v>
      </c>
    </row>
    <row r="164" spans="1:65" s="13" customFormat="1" ht="11.25">
      <c r="B164" s="170"/>
      <c r="D164" s="171" t="s">
        <v>144</v>
      </c>
      <c r="E164" s="172" t="s">
        <v>1</v>
      </c>
      <c r="F164" s="173" t="s">
        <v>209</v>
      </c>
      <c r="H164" s="174">
        <v>24</v>
      </c>
      <c r="I164" s="175"/>
      <c r="L164" s="170"/>
      <c r="M164" s="176"/>
      <c r="N164" s="177"/>
      <c r="O164" s="177"/>
      <c r="P164" s="177"/>
      <c r="Q164" s="177"/>
      <c r="R164" s="177"/>
      <c r="S164" s="177"/>
      <c r="T164" s="178"/>
      <c r="AT164" s="172" t="s">
        <v>144</v>
      </c>
      <c r="AU164" s="172" t="s">
        <v>83</v>
      </c>
      <c r="AV164" s="13" t="s">
        <v>83</v>
      </c>
      <c r="AW164" s="13" t="s">
        <v>30</v>
      </c>
      <c r="AX164" s="13" t="s">
        <v>81</v>
      </c>
      <c r="AY164" s="172" t="s">
        <v>115</v>
      </c>
    </row>
    <row r="165" spans="1:65" s="2" customFormat="1" ht="43.15" customHeight="1">
      <c r="A165" s="32"/>
      <c r="B165" s="156"/>
      <c r="C165" s="157" t="s">
        <v>210</v>
      </c>
      <c r="D165" s="157" t="s">
        <v>117</v>
      </c>
      <c r="E165" s="158" t="s">
        <v>211</v>
      </c>
      <c r="F165" s="159" t="s">
        <v>212</v>
      </c>
      <c r="G165" s="160" t="s">
        <v>120</v>
      </c>
      <c r="H165" s="161">
        <v>256</v>
      </c>
      <c r="I165" s="162"/>
      <c r="J165" s="163">
        <f>ROUND(I165*H165,2)</f>
        <v>0</v>
      </c>
      <c r="K165" s="159" t="s">
        <v>121</v>
      </c>
      <c r="L165" s="33"/>
      <c r="M165" s="164" t="s">
        <v>1</v>
      </c>
      <c r="N165" s="165" t="s">
        <v>38</v>
      </c>
      <c r="O165" s="58"/>
      <c r="P165" s="166">
        <f>O165*H165</f>
        <v>0</v>
      </c>
      <c r="Q165" s="166">
        <v>1.7000000000000001E-4</v>
      </c>
      <c r="R165" s="166">
        <f>Q165*H165</f>
        <v>4.3520000000000003E-2</v>
      </c>
      <c r="S165" s="166">
        <v>0</v>
      </c>
      <c r="T165" s="167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68" t="s">
        <v>122</v>
      </c>
      <c r="AT165" s="168" t="s">
        <v>117</v>
      </c>
      <c r="AU165" s="168" t="s">
        <v>83</v>
      </c>
      <c r="AY165" s="17" t="s">
        <v>115</v>
      </c>
      <c r="BE165" s="169">
        <f>IF(N165="základní",J165,0)</f>
        <v>0</v>
      </c>
      <c r="BF165" s="169">
        <f>IF(N165="snížená",J165,0)</f>
        <v>0</v>
      </c>
      <c r="BG165" s="169">
        <f>IF(N165="zákl. přenesená",J165,0)</f>
        <v>0</v>
      </c>
      <c r="BH165" s="169">
        <f>IF(N165="sníž. přenesená",J165,0)</f>
        <v>0</v>
      </c>
      <c r="BI165" s="169">
        <f>IF(N165="nulová",J165,0)</f>
        <v>0</v>
      </c>
      <c r="BJ165" s="17" t="s">
        <v>81</v>
      </c>
      <c r="BK165" s="169">
        <f>ROUND(I165*H165,2)</f>
        <v>0</v>
      </c>
      <c r="BL165" s="17" t="s">
        <v>122</v>
      </c>
      <c r="BM165" s="168" t="s">
        <v>213</v>
      </c>
    </row>
    <row r="166" spans="1:65" s="13" customFormat="1" ht="11.25">
      <c r="B166" s="170"/>
      <c r="D166" s="171" t="s">
        <v>144</v>
      </c>
      <c r="E166" s="172" t="s">
        <v>1</v>
      </c>
      <c r="F166" s="173" t="s">
        <v>214</v>
      </c>
      <c r="H166" s="174">
        <v>256</v>
      </c>
      <c r="I166" s="175"/>
      <c r="L166" s="170"/>
      <c r="M166" s="176"/>
      <c r="N166" s="177"/>
      <c r="O166" s="177"/>
      <c r="P166" s="177"/>
      <c r="Q166" s="177"/>
      <c r="R166" s="177"/>
      <c r="S166" s="177"/>
      <c r="T166" s="178"/>
      <c r="AT166" s="172" t="s">
        <v>144</v>
      </c>
      <c r="AU166" s="172" t="s">
        <v>83</v>
      </c>
      <c r="AV166" s="13" t="s">
        <v>83</v>
      </c>
      <c r="AW166" s="13" t="s">
        <v>30</v>
      </c>
      <c r="AX166" s="13" t="s">
        <v>81</v>
      </c>
      <c r="AY166" s="172" t="s">
        <v>115</v>
      </c>
    </row>
    <row r="167" spans="1:65" s="2" customFormat="1" ht="21.6" customHeight="1">
      <c r="A167" s="32"/>
      <c r="B167" s="156"/>
      <c r="C167" s="187" t="s">
        <v>215</v>
      </c>
      <c r="D167" s="187" t="s">
        <v>216</v>
      </c>
      <c r="E167" s="188" t="s">
        <v>217</v>
      </c>
      <c r="F167" s="189" t="s">
        <v>218</v>
      </c>
      <c r="G167" s="190" t="s">
        <v>120</v>
      </c>
      <c r="H167" s="191">
        <v>294.39999999999998</v>
      </c>
      <c r="I167" s="192"/>
      <c r="J167" s="193">
        <f>ROUND(I167*H167,2)</f>
        <v>0</v>
      </c>
      <c r="K167" s="189" t="s">
        <v>121</v>
      </c>
      <c r="L167" s="194"/>
      <c r="M167" s="195" t="s">
        <v>1</v>
      </c>
      <c r="N167" s="196" t="s">
        <v>38</v>
      </c>
      <c r="O167" s="58"/>
      <c r="P167" s="166">
        <f>O167*H167</f>
        <v>0</v>
      </c>
      <c r="Q167" s="166">
        <v>2.9999999999999997E-4</v>
      </c>
      <c r="R167" s="166">
        <f>Q167*H167</f>
        <v>8.8319999999999982E-2</v>
      </c>
      <c r="S167" s="166">
        <v>0</v>
      </c>
      <c r="T167" s="167">
        <f>S167*H167</f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168" t="s">
        <v>151</v>
      </c>
      <c r="AT167" s="168" t="s">
        <v>216</v>
      </c>
      <c r="AU167" s="168" t="s">
        <v>83</v>
      </c>
      <c r="AY167" s="17" t="s">
        <v>115</v>
      </c>
      <c r="BE167" s="169">
        <f>IF(N167="základní",J167,0)</f>
        <v>0</v>
      </c>
      <c r="BF167" s="169">
        <f>IF(N167="snížená",J167,0)</f>
        <v>0</v>
      </c>
      <c r="BG167" s="169">
        <f>IF(N167="zákl. přenesená",J167,0)</f>
        <v>0</v>
      </c>
      <c r="BH167" s="169">
        <f>IF(N167="sníž. přenesená",J167,0)</f>
        <v>0</v>
      </c>
      <c r="BI167" s="169">
        <f>IF(N167="nulová",J167,0)</f>
        <v>0</v>
      </c>
      <c r="BJ167" s="17" t="s">
        <v>81</v>
      </c>
      <c r="BK167" s="169">
        <f>ROUND(I167*H167,2)</f>
        <v>0</v>
      </c>
      <c r="BL167" s="17" t="s">
        <v>122</v>
      </c>
      <c r="BM167" s="168" t="s">
        <v>219</v>
      </c>
    </row>
    <row r="168" spans="1:65" s="13" customFormat="1" ht="11.25">
      <c r="B168" s="170"/>
      <c r="D168" s="171" t="s">
        <v>144</v>
      </c>
      <c r="E168" s="172" t="s">
        <v>1</v>
      </c>
      <c r="F168" s="173" t="s">
        <v>220</v>
      </c>
      <c r="H168" s="174">
        <v>294.39999999999998</v>
      </c>
      <c r="I168" s="175"/>
      <c r="L168" s="170"/>
      <c r="M168" s="176"/>
      <c r="N168" s="177"/>
      <c r="O168" s="177"/>
      <c r="P168" s="177"/>
      <c r="Q168" s="177"/>
      <c r="R168" s="177"/>
      <c r="S168" s="177"/>
      <c r="T168" s="178"/>
      <c r="AT168" s="172" t="s">
        <v>144</v>
      </c>
      <c r="AU168" s="172" t="s">
        <v>83</v>
      </c>
      <c r="AV168" s="13" t="s">
        <v>83</v>
      </c>
      <c r="AW168" s="13" t="s">
        <v>30</v>
      </c>
      <c r="AX168" s="13" t="s">
        <v>81</v>
      </c>
      <c r="AY168" s="172" t="s">
        <v>115</v>
      </c>
    </row>
    <row r="169" spans="1:65" s="2" customFormat="1" ht="21.6" customHeight="1">
      <c r="A169" s="32"/>
      <c r="B169" s="156"/>
      <c r="C169" s="157" t="s">
        <v>7</v>
      </c>
      <c r="D169" s="157" t="s">
        <v>117</v>
      </c>
      <c r="E169" s="158" t="s">
        <v>221</v>
      </c>
      <c r="F169" s="159" t="s">
        <v>222</v>
      </c>
      <c r="G169" s="160" t="s">
        <v>137</v>
      </c>
      <c r="H169" s="161">
        <v>160</v>
      </c>
      <c r="I169" s="162"/>
      <c r="J169" s="163">
        <f>ROUND(I169*H169,2)</f>
        <v>0</v>
      </c>
      <c r="K169" s="159" t="s">
        <v>121</v>
      </c>
      <c r="L169" s="33"/>
      <c r="M169" s="164" t="s">
        <v>1</v>
      </c>
      <c r="N169" s="165" t="s">
        <v>38</v>
      </c>
      <c r="O169" s="58"/>
      <c r="P169" s="166">
        <f>O169*H169</f>
        <v>0</v>
      </c>
      <c r="Q169" s="166">
        <v>7.2999999999999996E-4</v>
      </c>
      <c r="R169" s="166">
        <f>Q169*H169</f>
        <v>0.11679999999999999</v>
      </c>
      <c r="S169" s="166">
        <v>0</v>
      </c>
      <c r="T169" s="167">
        <f>S169*H169</f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168" t="s">
        <v>122</v>
      </c>
      <c r="AT169" s="168" t="s">
        <v>117</v>
      </c>
      <c r="AU169" s="168" t="s">
        <v>83</v>
      </c>
      <c r="AY169" s="17" t="s">
        <v>115</v>
      </c>
      <c r="BE169" s="169">
        <f>IF(N169="základní",J169,0)</f>
        <v>0</v>
      </c>
      <c r="BF169" s="169">
        <f>IF(N169="snížená",J169,0)</f>
        <v>0</v>
      </c>
      <c r="BG169" s="169">
        <f>IF(N169="zákl. přenesená",J169,0)</f>
        <v>0</v>
      </c>
      <c r="BH169" s="169">
        <f>IF(N169="sníž. přenesená",J169,0)</f>
        <v>0</v>
      </c>
      <c r="BI169" s="169">
        <f>IF(N169="nulová",J169,0)</f>
        <v>0</v>
      </c>
      <c r="BJ169" s="17" t="s">
        <v>81</v>
      </c>
      <c r="BK169" s="169">
        <f>ROUND(I169*H169,2)</f>
        <v>0</v>
      </c>
      <c r="BL169" s="17" t="s">
        <v>122</v>
      </c>
      <c r="BM169" s="168" t="s">
        <v>223</v>
      </c>
    </row>
    <row r="170" spans="1:65" s="2" customFormat="1" ht="32.450000000000003" customHeight="1">
      <c r="A170" s="32"/>
      <c r="B170" s="156"/>
      <c r="C170" s="157" t="s">
        <v>224</v>
      </c>
      <c r="D170" s="157" t="s">
        <v>117</v>
      </c>
      <c r="E170" s="158" t="s">
        <v>225</v>
      </c>
      <c r="F170" s="159" t="s">
        <v>226</v>
      </c>
      <c r="G170" s="160" t="s">
        <v>142</v>
      </c>
      <c r="H170" s="161">
        <v>0.28999999999999998</v>
      </c>
      <c r="I170" s="162"/>
      <c r="J170" s="163">
        <f>ROUND(I170*H170,2)</f>
        <v>0</v>
      </c>
      <c r="K170" s="159" t="s">
        <v>121</v>
      </c>
      <c r="L170" s="33"/>
      <c r="M170" s="164" t="s">
        <v>1</v>
      </c>
      <c r="N170" s="165" t="s">
        <v>38</v>
      </c>
      <c r="O170" s="58"/>
      <c r="P170" s="166">
        <f>O170*H170</f>
        <v>0</v>
      </c>
      <c r="Q170" s="166">
        <v>0</v>
      </c>
      <c r="R170" s="166">
        <f>Q170*H170</f>
        <v>0</v>
      </c>
      <c r="S170" s="166">
        <v>0</v>
      </c>
      <c r="T170" s="167">
        <f>S170*H170</f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68" t="s">
        <v>122</v>
      </c>
      <c r="AT170" s="168" t="s">
        <v>117</v>
      </c>
      <c r="AU170" s="168" t="s">
        <v>83</v>
      </c>
      <c r="AY170" s="17" t="s">
        <v>115</v>
      </c>
      <c r="BE170" s="169">
        <f>IF(N170="základní",J170,0)</f>
        <v>0</v>
      </c>
      <c r="BF170" s="169">
        <f>IF(N170="snížená",J170,0)</f>
        <v>0</v>
      </c>
      <c r="BG170" s="169">
        <f>IF(N170="zákl. přenesená",J170,0)</f>
        <v>0</v>
      </c>
      <c r="BH170" s="169">
        <f>IF(N170="sníž. přenesená",J170,0)</f>
        <v>0</v>
      </c>
      <c r="BI170" s="169">
        <f>IF(N170="nulová",J170,0)</f>
        <v>0</v>
      </c>
      <c r="BJ170" s="17" t="s">
        <v>81</v>
      </c>
      <c r="BK170" s="169">
        <f>ROUND(I170*H170,2)</f>
        <v>0</v>
      </c>
      <c r="BL170" s="17" t="s">
        <v>122</v>
      </c>
      <c r="BM170" s="168" t="s">
        <v>227</v>
      </c>
    </row>
    <row r="171" spans="1:65" s="13" customFormat="1" ht="11.25">
      <c r="B171" s="170"/>
      <c r="D171" s="171" t="s">
        <v>144</v>
      </c>
      <c r="E171" s="172" t="s">
        <v>1</v>
      </c>
      <c r="F171" s="173" t="s">
        <v>228</v>
      </c>
      <c r="H171" s="174">
        <v>0.28999999999999998</v>
      </c>
      <c r="I171" s="175"/>
      <c r="L171" s="170"/>
      <c r="M171" s="176"/>
      <c r="N171" s="177"/>
      <c r="O171" s="177"/>
      <c r="P171" s="177"/>
      <c r="Q171" s="177"/>
      <c r="R171" s="177"/>
      <c r="S171" s="177"/>
      <c r="T171" s="178"/>
      <c r="AT171" s="172" t="s">
        <v>144</v>
      </c>
      <c r="AU171" s="172" t="s">
        <v>83</v>
      </c>
      <c r="AV171" s="13" t="s">
        <v>83</v>
      </c>
      <c r="AW171" s="13" t="s">
        <v>30</v>
      </c>
      <c r="AX171" s="13" t="s">
        <v>81</v>
      </c>
      <c r="AY171" s="172" t="s">
        <v>115</v>
      </c>
    </row>
    <row r="172" spans="1:65" s="12" customFormat="1" ht="22.9" customHeight="1">
      <c r="B172" s="143"/>
      <c r="D172" s="144" t="s">
        <v>72</v>
      </c>
      <c r="E172" s="154" t="s">
        <v>134</v>
      </c>
      <c r="F172" s="154" t="s">
        <v>229</v>
      </c>
      <c r="I172" s="146"/>
      <c r="J172" s="155">
        <f>BK172</f>
        <v>0</v>
      </c>
      <c r="L172" s="143"/>
      <c r="M172" s="148"/>
      <c r="N172" s="149"/>
      <c r="O172" s="149"/>
      <c r="P172" s="150">
        <f>SUM(P173:P187)</f>
        <v>0</v>
      </c>
      <c r="Q172" s="149"/>
      <c r="R172" s="150">
        <f>SUM(R173:R187)</f>
        <v>259.08313999999996</v>
      </c>
      <c r="S172" s="149"/>
      <c r="T172" s="151">
        <f>SUM(T173:T187)</f>
        <v>0</v>
      </c>
      <c r="AR172" s="144" t="s">
        <v>81</v>
      </c>
      <c r="AT172" s="152" t="s">
        <v>72</v>
      </c>
      <c r="AU172" s="152" t="s">
        <v>81</v>
      </c>
      <c r="AY172" s="144" t="s">
        <v>115</v>
      </c>
      <c r="BK172" s="153">
        <f>SUM(BK173:BK187)</f>
        <v>0</v>
      </c>
    </row>
    <row r="173" spans="1:65" s="2" customFormat="1" ht="21.6" customHeight="1">
      <c r="A173" s="32"/>
      <c r="B173" s="156"/>
      <c r="C173" s="157" t="s">
        <v>230</v>
      </c>
      <c r="D173" s="157" t="s">
        <v>117</v>
      </c>
      <c r="E173" s="158" t="s">
        <v>231</v>
      </c>
      <c r="F173" s="159" t="s">
        <v>232</v>
      </c>
      <c r="G173" s="160" t="s">
        <v>120</v>
      </c>
      <c r="H173" s="161">
        <v>1814</v>
      </c>
      <c r="I173" s="162"/>
      <c r="J173" s="163">
        <f>ROUND(I173*H173,2)</f>
        <v>0</v>
      </c>
      <c r="K173" s="159" t="s">
        <v>121</v>
      </c>
      <c r="L173" s="33"/>
      <c r="M173" s="164" t="s">
        <v>1</v>
      </c>
      <c r="N173" s="165" t="s">
        <v>38</v>
      </c>
      <c r="O173" s="58"/>
      <c r="P173" s="166">
        <f>O173*H173</f>
        <v>0</v>
      </c>
      <c r="Q173" s="166">
        <v>0</v>
      </c>
      <c r="R173" s="166">
        <f>Q173*H173</f>
        <v>0</v>
      </c>
      <c r="S173" s="166">
        <v>0</v>
      </c>
      <c r="T173" s="167">
        <f>S173*H173</f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168" t="s">
        <v>122</v>
      </c>
      <c r="AT173" s="168" t="s">
        <v>117</v>
      </c>
      <c r="AU173" s="168" t="s">
        <v>83</v>
      </c>
      <c r="AY173" s="17" t="s">
        <v>115</v>
      </c>
      <c r="BE173" s="169">
        <f>IF(N173="základní",J173,0)</f>
        <v>0</v>
      </c>
      <c r="BF173" s="169">
        <f>IF(N173="snížená",J173,0)</f>
        <v>0</v>
      </c>
      <c r="BG173" s="169">
        <f>IF(N173="zákl. přenesená",J173,0)</f>
        <v>0</v>
      </c>
      <c r="BH173" s="169">
        <f>IF(N173="sníž. přenesená",J173,0)</f>
        <v>0</v>
      </c>
      <c r="BI173" s="169">
        <f>IF(N173="nulová",J173,0)</f>
        <v>0</v>
      </c>
      <c r="BJ173" s="17" t="s">
        <v>81</v>
      </c>
      <c r="BK173" s="169">
        <f>ROUND(I173*H173,2)</f>
        <v>0</v>
      </c>
      <c r="BL173" s="17" t="s">
        <v>122</v>
      </c>
      <c r="BM173" s="168" t="s">
        <v>233</v>
      </c>
    </row>
    <row r="174" spans="1:65" s="13" customFormat="1" ht="11.25">
      <c r="B174" s="170"/>
      <c r="D174" s="171" t="s">
        <v>144</v>
      </c>
      <c r="E174" s="172" t="s">
        <v>1</v>
      </c>
      <c r="F174" s="173" t="s">
        <v>234</v>
      </c>
      <c r="H174" s="174">
        <v>900</v>
      </c>
      <c r="I174" s="175"/>
      <c r="L174" s="170"/>
      <c r="M174" s="176"/>
      <c r="N174" s="177"/>
      <c r="O174" s="177"/>
      <c r="P174" s="177"/>
      <c r="Q174" s="177"/>
      <c r="R174" s="177"/>
      <c r="S174" s="177"/>
      <c r="T174" s="178"/>
      <c r="AT174" s="172" t="s">
        <v>144</v>
      </c>
      <c r="AU174" s="172" t="s">
        <v>83</v>
      </c>
      <c r="AV174" s="13" t="s">
        <v>83</v>
      </c>
      <c r="AW174" s="13" t="s">
        <v>30</v>
      </c>
      <c r="AX174" s="13" t="s">
        <v>73</v>
      </c>
      <c r="AY174" s="172" t="s">
        <v>115</v>
      </c>
    </row>
    <row r="175" spans="1:65" s="13" customFormat="1" ht="11.25">
      <c r="B175" s="170"/>
      <c r="D175" s="171" t="s">
        <v>144</v>
      </c>
      <c r="E175" s="172" t="s">
        <v>1</v>
      </c>
      <c r="F175" s="173" t="s">
        <v>235</v>
      </c>
      <c r="H175" s="174">
        <v>900</v>
      </c>
      <c r="I175" s="175"/>
      <c r="L175" s="170"/>
      <c r="M175" s="176"/>
      <c r="N175" s="177"/>
      <c r="O175" s="177"/>
      <c r="P175" s="177"/>
      <c r="Q175" s="177"/>
      <c r="R175" s="177"/>
      <c r="S175" s="177"/>
      <c r="T175" s="178"/>
      <c r="AT175" s="172" t="s">
        <v>144</v>
      </c>
      <c r="AU175" s="172" t="s">
        <v>83</v>
      </c>
      <c r="AV175" s="13" t="s">
        <v>83</v>
      </c>
      <c r="AW175" s="13" t="s">
        <v>30</v>
      </c>
      <c r="AX175" s="13" t="s">
        <v>73</v>
      </c>
      <c r="AY175" s="172" t="s">
        <v>115</v>
      </c>
    </row>
    <row r="176" spans="1:65" s="13" customFormat="1" ht="11.25">
      <c r="B176" s="170"/>
      <c r="D176" s="171" t="s">
        <v>144</v>
      </c>
      <c r="E176" s="172" t="s">
        <v>1</v>
      </c>
      <c r="F176" s="173" t="s">
        <v>236</v>
      </c>
      <c r="H176" s="174">
        <v>14</v>
      </c>
      <c r="I176" s="175"/>
      <c r="L176" s="170"/>
      <c r="M176" s="176"/>
      <c r="N176" s="177"/>
      <c r="O176" s="177"/>
      <c r="P176" s="177"/>
      <c r="Q176" s="177"/>
      <c r="R176" s="177"/>
      <c r="S176" s="177"/>
      <c r="T176" s="178"/>
      <c r="AT176" s="172" t="s">
        <v>144</v>
      </c>
      <c r="AU176" s="172" t="s">
        <v>83</v>
      </c>
      <c r="AV176" s="13" t="s">
        <v>83</v>
      </c>
      <c r="AW176" s="13" t="s">
        <v>30</v>
      </c>
      <c r="AX176" s="13" t="s">
        <v>73</v>
      </c>
      <c r="AY176" s="172" t="s">
        <v>115</v>
      </c>
    </row>
    <row r="177" spans="1:65" s="14" customFormat="1" ht="11.25">
      <c r="B177" s="179"/>
      <c r="D177" s="171" t="s">
        <v>144</v>
      </c>
      <c r="E177" s="180" t="s">
        <v>1</v>
      </c>
      <c r="F177" s="181" t="s">
        <v>157</v>
      </c>
      <c r="H177" s="182">
        <v>1814</v>
      </c>
      <c r="I177" s="183"/>
      <c r="L177" s="179"/>
      <c r="M177" s="184"/>
      <c r="N177" s="185"/>
      <c r="O177" s="185"/>
      <c r="P177" s="185"/>
      <c r="Q177" s="185"/>
      <c r="R177" s="185"/>
      <c r="S177" s="185"/>
      <c r="T177" s="186"/>
      <c r="AT177" s="180" t="s">
        <v>144</v>
      </c>
      <c r="AU177" s="180" t="s">
        <v>83</v>
      </c>
      <c r="AV177" s="14" t="s">
        <v>122</v>
      </c>
      <c r="AW177" s="14" t="s">
        <v>30</v>
      </c>
      <c r="AX177" s="14" t="s">
        <v>81</v>
      </c>
      <c r="AY177" s="180" t="s">
        <v>115</v>
      </c>
    </row>
    <row r="178" spans="1:65" s="2" customFormat="1" ht="54" customHeight="1">
      <c r="A178" s="32"/>
      <c r="B178" s="156"/>
      <c r="C178" s="157" t="s">
        <v>237</v>
      </c>
      <c r="D178" s="157" t="s">
        <v>117</v>
      </c>
      <c r="E178" s="158" t="s">
        <v>238</v>
      </c>
      <c r="F178" s="159" t="s">
        <v>239</v>
      </c>
      <c r="G178" s="160" t="s">
        <v>120</v>
      </c>
      <c r="H178" s="161">
        <v>3.2</v>
      </c>
      <c r="I178" s="162"/>
      <c r="J178" s="163">
        <f>ROUND(I178*H178,2)</f>
        <v>0</v>
      </c>
      <c r="K178" s="159" t="s">
        <v>121</v>
      </c>
      <c r="L178" s="33"/>
      <c r="M178" s="164" t="s">
        <v>1</v>
      </c>
      <c r="N178" s="165" t="s">
        <v>38</v>
      </c>
      <c r="O178" s="58"/>
      <c r="P178" s="166">
        <f>O178*H178</f>
        <v>0</v>
      </c>
      <c r="Q178" s="166">
        <v>0.19536000000000001</v>
      </c>
      <c r="R178" s="166">
        <f>Q178*H178</f>
        <v>0.62515200000000004</v>
      </c>
      <c r="S178" s="166">
        <v>0</v>
      </c>
      <c r="T178" s="167">
        <f>S178*H178</f>
        <v>0</v>
      </c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168" t="s">
        <v>122</v>
      </c>
      <c r="AT178" s="168" t="s">
        <v>117</v>
      </c>
      <c r="AU178" s="168" t="s">
        <v>83</v>
      </c>
      <c r="AY178" s="17" t="s">
        <v>115</v>
      </c>
      <c r="BE178" s="169">
        <f>IF(N178="základní",J178,0)</f>
        <v>0</v>
      </c>
      <c r="BF178" s="169">
        <f>IF(N178="snížená",J178,0)</f>
        <v>0</v>
      </c>
      <c r="BG178" s="169">
        <f>IF(N178="zákl. přenesená",J178,0)</f>
        <v>0</v>
      </c>
      <c r="BH178" s="169">
        <f>IF(N178="sníž. přenesená",J178,0)</f>
        <v>0</v>
      </c>
      <c r="BI178" s="169">
        <f>IF(N178="nulová",J178,0)</f>
        <v>0</v>
      </c>
      <c r="BJ178" s="17" t="s">
        <v>81</v>
      </c>
      <c r="BK178" s="169">
        <f>ROUND(I178*H178,2)</f>
        <v>0</v>
      </c>
      <c r="BL178" s="17" t="s">
        <v>122</v>
      </c>
      <c r="BM178" s="168" t="s">
        <v>240</v>
      </c>
    </row>
    <row r="179" spans="1:65" s="13" customFormat="1" ht="11.25">
      <c r="B179" s="170"/>
      <c r="D179" s="171" t="s">
        <v>144</v>
      </c>
      <c r="E179" s="172" t="s">
        <v>1</v>
      </c>
      <c r="F179" s="173" t="s">
        <v>241</v>
      </c>
      <c r="H179" s="174">
        <v>3.2</v>
      </c>
      <c r="I179" s="175"/>
      <c r="L179" s="170"/>
      <c r="M179" s="176"/>
      <c r="N179" s="177"/>
      <c r="O179" s="177"/>
      <c r="P179" s="177"/>
      <c r="Q179" s="177"/>
      <c r="R179" s="177"/>
      <c r="S179" s="177"/>
      <c r="T179" s="178"/>
      <c r="AT179" s="172" t="s">
        <v>144</v>
      </c>
      <c r="AU179" s="172" t="s">
        <v>83</v>
      </c>
      <c r="AV179" s="13" t="s">
        <v>83</v>
      </c>
      <c r="AW179" s="13" t="s">
        <v>30</v>
      </c>
      <c r="AX179" s="13" t="s">
        <v>81</v>
      </c>
      <c r="AY179" s="172" t="s">
        <v>115</v>
      </c>
    </row>
    <row r="180" spans="1:65" s="2" customFormat="1" ht="21.6" customHeight="1">
      <c r="A180" s="32"/>
      <c r="B180" s="156"/>
      <c r="C180" s="187" t="s">
        <v>242</v>
      </c>
      <c r="D180" s="187" t="s">
        <v>216</v>
      </c>
      <c r="E180" s="188" t="s">
        <v>243</v>
      </c>
      <c r="F180" s="189" t="s">
        <v>244</v>
      </c>
      <c r="G180" s="190" t="s">
        <v>120</v>
      </c>
      <c r="H180" s="191">
        <v>3.2639999999999998</v>
      </c>
      <c r="I180" s="192"/>
      <c r="J180" s="193">
        <f>ROUND(I180*H180,2)</f>
        <v>0</v>
      </c>
      <c r="K180" s="189" t="s">
        <v>1</v>
      </c>
      <c r="L180" s="194"/>
      <c r="M180" s="195" t="s">
        <v>1</v>
      </c>
      <c r="N180" s="196" t="s">
        <v>38</v>
      </c>
      <c r="O180" s="58"/>
      <c r="P180" s="166">
        <f>O180*H180</f>
        <v>0</v>
      </c>
      <c r="Q180" s="166">
        <v>0.222</v>
      </c>
      <c r="R180" s="166">
        <f>Q180*H180</f>
        <v>0.72460799999999992</v>
      </c>
      <c r="S180" s="166">
        <v>0</v>
      </c>
      <c r="T180" s="167">
        <f>S180*H180</f>
        <v>0</v>
      </c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168" t="s">
        <v>151</v>
      </c>
      <c r="AT180" s="168" t="s">
        <v>216</v>
      </c>
      <c r="AU180" s="168" t="s">
        <v>83</v>
      </c>
      <c r="AY180" s="17" t="s">
        <v>115</v>
      </c>
      <c r="BE180" s="169">
        <f>IF(N180="základní",J180,0)</f>
        <v>0</v>
      </c>
      <c r="BF180" s="169">
        <f>IF(N180="snížená",J180,0)</f>
        <v>0</v>
      </c>
      <c r="BG180" s="169">
        <f>IF(N180="zákl. přenesená",J180,0)</f>
        <v>0</v>
      </c>
      <c r="BH180" s="169">
        <f>IF(N180="sníž. přenesená",J180,0)</f>
        <v>0</v>
      </c>
      <c r="BI180" s="169">
        <f>IF(N180="nulová",J180,0)</f>
        <v>0</v>
      </c>
      <c r="BJ180" s="17" t="s">
        <v>81</v>
      </c>
      <c r="BK180" s="169">
        <f>ROUND(I180*H180,2)</f>
        <v>0</v>
      </c>
      <c r="BL180" s="17" t="s">
        <v>122</v>
      </c>
      <c r="BM180" s="168" t="s">
        <v>245</v>
      </c>
    </row>
    <row r="181" spans="1:65" s="13" customFormat="1" ht="11.25">
      <c r="B181" s="170"/>
      <c r="D181" s="171" t="s">
        <v>144</v>
      </c>
      <c r="E181" s="172" t="s">
        <v>1</v>
      </c>
      <c r="F181" s="173" t="s">
        <v>246</v>
      </c>
      <c r="H181" s="174">
        <v>3.2639999999999998</v>
      </c>
      <c r="I181" s="175"/>
      <c r="L181" s="170"/>
      <c r="M181" s="176"/>
      <c r="N181" s="177"/>
      <c r="O181" s="177"/>
      <c r="P181" s="177"/>
      <c r="Q181" s="177"/>
      <c r="R181" s="177"/>
      <c r="S181" s="177"/>
      <c r="T181" s="178"/>
      <c r="AT181" s="172" t="s">
        <v>144</v>
      </c>
      <c r="AU181" s="172" t="s">
        <v>83</v>
      </c>
      <c r="AV181" s="13" t="s">
        <v>83</v>
      </c>
      <c r="AW181" s="13" t="s">
        <v>30</v>
      </c>
      <c r="AX181" s="13" t="s">
        <v>81</v>
      </c>
      <c r="AY181" s="172" t="s">
        <v>115</v>
      </c>
    </row>
    <row r="182" spans="1:65" s="2" customFormat="1" ht="75.599999999999994" customHeight="1">
      <c r="A182" s="32"/>
      <c r="B182" s="156"/>
      <c r="C182" s="157" t="s">
        <v>247</v>
      </c>
      <c r="D182" s="157" t="s">
        <v>117</v>
      </c>
      <c r="E182" s="158" t="s">
        <v>248</v>
      </c>
      <c r="F182" s="159" t="s">
        <v>249</v>
      </c>
      <c r="G182" s="160" t="s">
        <v>120</v>
      </c>
      <c r="H182" s="161">
        <v>14</v>
      </c>
      <c r="I182" s="162"/>
      <c r="J182" s="163">
        <f>ROUND(I182*H182,2)</f>
        <v>0</v>
      </c>
      <c r="K182" s="159" t="s">
        <v>121</v>
      </c>
      <c r="L182" s="33"/>
      <c r="M182" s="164" t="s">
        <v>1</v>
      </c>
      <c r="N182" s="165" t="s">
        <v>38</v>
      </c>
      <c r="O182" s="58"/>
      <c r="P182" s="166">
        <f>O182*H182</f>
        <v>0</v>
      </c>
      <c r="Q182" s="166">
        <v>8.4250000000000005E-2</v>
      </c>
      <c r="R182" s="166">
        <f>Q182*H182</f>
        <v>1.1795</v>
      </c>
      <c r="S182" s="166">
        <v>0</v>
      </c>
      <c r="T182" s="167">
        <f>S182*H182</f>
        <v>0</v>
      </c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168" t="s">
        <v>122</v>
      </c>
      <c r="AT182" s="168" t="s">
        <v>117</v>
      </c>
      <c r="AU182" s="168" t="s">
        <v>83</v>
      </c>
      <c r="AY182" s="17" t="s">
        <v>115</v>
      </c>
      <c r="BE182" s="169">
        <f>IF(N182="základní",J182,0)</f>
        <v>0</v>
      </c>
      <c r="BF182" s="169">
        <f>IF(N182="snížená",J182,0)</f>
        <v>0</v>
      </c>
      <c r="BG182" s="169">
        <f>IF(N182="zákl. přenesená",J182,0)</f>
        <v>0</v>
      </c>
      <c r="BH182" s="169">
        <f>IF(N182="sníž. přenesená",J182,0)</f>
        <v>0</v>
      </c>
      <c r="BI182" s="169">
        <f>IF(N182="nulová",J182,0)</f>
        <v>0</v>
      </c>
      <c r="BJ182" s="17" t="s">
        <v>81</v>
      </c>
      <c r="BK182" s="169">
        <f>ROUND(I182*H182,2)</f>
        <v>0</v>
      </c>
      <c r="BL182" s="17" t="s">
        <v>122</v>
      </c>
      <c r="BM182" s="168" t="s">
        <v>250</v>
      </c>
    </row>
    <row r="183" spans="1:65" s="2" customFormat="1" ht="14.45" customHeight="1">
      <c r="A183" s="32"/>
      <c r="B183" s="156"/>
      <c r="C183" s="187" t="s">
        <v>251</v>
      </c>
      <c r="D183" s="187" t="s">
        <v>216</v>
      </c>
      <c r="E183" s="188" t="s">
        <v>252</v>
      </c>
      <c r="F183" s="189" t="s">
        <v>253</v>
      </c>
      <c r="G183" s="190" t="s">
        <v>120</v>
      </c>
      <c r="H183" s="191">
        <v>14.28</v>
      </c>
      <c r="I183" s="192"/>
      <c r="J183" s="193">
        <f>ROUND(I183*H183,2)</f>
        <v>0</v>
      </c>
      <c r="K183" s="189" t="s">
        <v>1</v>
      </c>
      <c r="L183" s="194"/>
      <c r="M183" s="195" t="s">
        <v>1</v>
      </c>
      <c r="N183" s="196" t="s">
        <v>38</v>
      </c>
      <c r="O183" s="58"/>
      <c r="P183" s="166">
        <f>O183*H183</f>
        <v>0</v>
      </c>
      <c r="Q183" s="166">
        <v>0.121</v>
      </c>
      <c r="R183" s="166">
        <f>Q183*H183</f>
        <v>1.7278799999999999</v>
      </c>
      <c r="S183" s="166">
        <v>0</v>
      </c>
      <c r="T183" s="167">
        <f>S183*H183</f>
        <v>0</v>
      </c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R183" s="168" t="s">
        <v>151</v>
      </c>
      <c r="AT183" s="168" t="s">
        <v>216</v>
      </c>
      <c r="AU183" s="168" t="s">
        <v>83</v>
      </c>
      <c r="AY183" s="17" t="s">
        <v>115</v>
      </c>
      <c r="BE183" s="169">
        <f>IF(N183="základní",J183,0)</f>
        <v>0</v>
      </c>
      <c r="BF183" s="169">
        <f>IF(N183="snížená",J183,0)</f>
        <v>0</v>
      </c>
      <c r="BG183" s="169">
        <f>IF(N183="zákl. přenesená",J183,0)</f>
        <v>0</v>
      </c>
      <c r="BH183" s="169">
        <f>IF(N183="sníž. přenesená",J183,0)</f>
        <v>0</v>
      </c>
      <c r="BI183" s="169">
        <f>IF(N183="nulová",J183,0)</f>
        <v>0</v>
      </c>
      <c r="BJ183" s="17" t="s">
        <v>81</v>
      </c>
      <c r="BK183" s="169">
        <f>ROUND(I183*H183,2)</f>
        <v>0</v>
      </c>
      <c r="BL183" s="17" t="s">
        <v>122</v>
      </c>
      <c r="BM183" s="168" t="s">
        <v>254</v>
      </c>
    </row>
    <row r="184" spans="1:65" s="13" customFormat="1" ht="11.25">
      <c r="B184" s="170"/>
      <c r="D184" s="171" t="s">
        <v>144</v>
      </c>
      <c r="E184" s="172" t="s">
        <v>1</v>
      </c>
      <c r="F184" s="173" t="s">
        <v>255</v>
      </c>
      <c r="H184" s="174">
        <v>14.28</v>
      </c>
      <c r="I184" s="175"/>
      <c r="L184" s="170"/>
      <c r="M184" s="176"/>
      <c r="N184" s="177"/>
      <c r="O184" s="177"/>
      <c r="P184" s="177"/>
      <c r="Q184" s="177"/>
      <c r="R184" s="177"/>
      <c r="S184" s="177"/>
      <c r="T184" s="178"/>
      <c r="AT184" s="172" t="s">
        <v>144</v>
      </c>
      <c r="AU184" s="172" t="s">
        <v>83</v>
      </c>
      <c r="AV184" s="13" t="s">
        <v>83</v>
      </c>
      <c r="AW184" s="13" t="s">
        <v>30</v>
      </c>
      <c r="AX184" s="13" t="s">
        <v>81</v>
      </c>
      <c r="AY184" s="172" t="s">
        <v>115</v>
      </c>
    </row>
    <row r="185" spans="1:65" s="2" customFormat="1" ht="75.599999999999994" customHeight="1">
      <c r="A185" s="32"/>
      <c r="B185" s="156"/>
      <c r="C185" s="157" t="s">
        <v>256</v>
      </c>
      <c r="D185" s="157" t="s">
        <v>117</v>
      </c>
      <c r="E185" s="158" t="s">
        <v>257</v>
      </c>
      <c r="F185" s="159" t="s">
        <v>258</v>
      </c>
      <c r="G185" s="160" t="s">
        <v>120</v>
      </c>
      <c r="H185" s="161">
        <v>900</v>
      </c>
      <c r="I185" s="162"/>
      <c r="J185" s="163">
        <f>ROUND(I185*H185,2)</f>
        <v>0</v>
      </c>
      <c r="K185" s="159" t="s">
        <v>121</v>
      </c>
      <c r="L185" s="33"/>
      <c r="M185" s="164" t="s">
        <v>1</v>
      </c>
      <c r="N185" s="165" t="s">
        <v>38</v>
      </c>
      <c r="O185" s="58"/>
      <c r="P185" s="166">
        <f>O185*H185</f>
        <v>0</v>
      </c>
      <c r="Q185" s="166">
        <v>0.10362</v>
      </c>
      <c r="R185" s="166">
        <f>Q185*H185</f>
        <v>93.25800000000001</v>
      </c>
      <c r="S185" s="166">
        <v>0</v>
      </c>
      <c r="T185" s="167">
        <f>S185*H185</f>
        <v>0</v>
      </c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168" t="s">
        <v>122</v>
      </c>
      <c r="AT185" s="168" t="s">
        <v>117</v>
      </c>
      <c r="AU185" s="168" t="s">
        <v>83</v>
      </c>
      <c r="AY185" s="17" t="s">
        <v>115</v>
      </c>
      <c r="BE185" s="169">
        <f>IF(N185="základní",J185,0)</f>
        <v>0</v>
      </c>
      <c r="BF185" s="169">
        <f>IF(N185="snížená",J185,0)</f>
        <v>0</v>
      </c>
      <c r="BG185" s="169">
        <f>IF(N185="zákl. přenesená",J185,0)</f>
        <v>0</v>
      </c>
      <c r="BH185" s="169">
        <f>IF(N185="sníž. přenesená",J185,0)</f>
        <v>0</v>
      </c>
      <c r="BI185" s="169">
        <f>IF(N185="nulová",J185,0)</f>
        <v>0</v>
      </c>
      <c r="BJ185" s="17" t="s">
        <v>81</v>
      </c>
      <c r="BK185" s="169">
        <f>ROUND(I185*H185,2)</f>
        <v>0</v>
      </c>
      <c r="BL185" s="17" t="s">
        <v>122</v>
      </c>
      <c r="BM185" s="168" t="s">
        <v>259</v>
      </c>
    </row>
    <row r="186" spans="1:65" s="2" customFormat="1" ht="21.6" customHeight="1">
      <c r="A186" s="32"/>
      <c r="B186" s="156"/>
      <c r="C186" s="187" t="s">
        <v>260</v>
      </c>
      <c r="D186" s="187" t="s">
        <v>216</v>
      </c>
      <c r="E186" s="188" t="s">
        <v>261</v>
      </c>
      <c r="F186" s="189" t="s">
        <v>262</v>
      </c>
      <c r="G186" s="190" t="s">
        <v>120</v>
      </c>
      <c r="H186" s="191">
        <v>918</v>
      </c>
      <c r="I186" s="192"/>
      <c r="J186" s="193">
        <f>ROUND(I186*H186,2)</f>
        <v>0</v>
      </c>
      <c r="K186" s="189" t="s">
        <v>1</v>
      </c>
      <c r="L186" s="194"/>
      <c r="M186" s="195" t="s">
        <v>1</v>
      </c>
      <c r="N186" s="196" t="s">
        <v>38</v>
      </c>
      <c r="O186" s="58"/>
      <c r="P186" s="166">
        <f>O186*H186</f>
        <v>0</v>
      </c>
      <c r="Q186" s="166">
        <v>0.17599999999999999</v>
      </c>
      <c r="R186" s="166">
        <f>Q186*H186</f>
        <v>161.56799999999998</v>
      </c>
      <c r="S186" s="166">
        <v>0</v>
      </c>
      <c r="T186" s="167">
        <f>S186*H186</f>
        <v>0</v>
      </c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168" t="s">
        <v>151</v>
      </c>
      <c r="AT186" s="168" t="s">
        <v>216</v>
      </c>
      <c r="AU186" s="168" t="s">
        <v>83</v>
      </c>
      <c r="AY186" s="17" t="s">
        <v>115</v>
      </c>
      <c r="BE186" s="169">
        <f>IF(N186="základní",J186,0)</f>
        <v>0</v>
      </c>
      <c r="BF186" s="169">
        <f>IF(N186="snížená",J186,0)</f>
        <v>0</v>
      </c>
      <c r="BG186" s="169">
        <f>IF(N186="zákl. přenesená",J186,0)</f>
        <v>0</v>
      </c>
      <c r="BH186" s="169">
        <f>IF(N186="sníž. přenesená",J186,0)</f>
        <v>0</v>
      </c>
      <c r="BI186" s="169">
        <f>IF(N186="nulová",J186,0)</f>
        <v>0</v>
      </c>
      <c r="BJ186" s="17" t="s">
        <v>81</v>
      </c>
      <c r="BK186" s="169">
        <f>ROUND(I186*H186,2)</f>
        <v>0</v>
      </c>
      <c r="BL186" s="17" t="s">
        <v>122</v>
      </c>
      <c r="BM186" s="168" t="s">
        <v>263</v>
      </c>
    </row>
    <row r="187" spans="1:65" s="13" customFormat="1" ht="11.25">
      <c r="B187" s="170"/>
      <c r="D187" s="171" t="s">
        <v>144</v>
      </c>
      <c r="E187" s="172" t="s">
        <v>1</v>
      </c>
      <c r="F187" s="173" t="s">
        <v>264</v>
      </c>
      <c r="H187" s="174">
        <v>918</v>
      </c>
      <c r="I187" s="175"/>
      <c r="L187" s="170"/>
      <c r="M187" s="176"/>
      <c r="N187" s="177"/>
      <c r="O187" s="177"/>
      <c r="P187" s="177"/>
      <c r="Q187" s="177"/>
      <c r="R187" s="177"/>
      <c r="S187" s="177"/>
      <c r="T187" s="178"/>
      <c r="AT187" s="172" t="s">
        <v>144</v>
      </c>
      <c r="AU187" s="172" t="s">
        <v>83</v>
      </c>
      <c r="AV187" s="13" t="s">
        <v>83</v>
      </c>
      <c r="AW187" s="13" t="s">
        <v>30</v>
      </c>
      <c r="AX187" s="13" t="s">
        <v>81</v>
      </c>
      <c r="AY187" s="172" t="s">
        <v>115</v>
      </c>
    </row>
    <row r="188" spans="1:65" s="12" customFormat="1" ht="22.9" customHeight="1">
      <c r="B188" s="143"/>
      <c r="D188" s="144" t="s">
        <v>72</v>
      </c>
      <c r="E188" s="154" t="s">
        <v>151</v>
      </c>
      <c r="F188" s="154" t="s">
        <v>265</v>
      </c>
      <c r="I188" s="146"/>
      <c r="J188" s="155">
        <f>BK188</f>
        <v>0</v>
      </c>
      <c r="L188" s="143"/>
      <c r="M188" s="148"/>
      <c r="N188" s="149"/>
      <c r="O188" s="149"/>
      <c r="P188" s="150">
        <f>SUM(P189:P193)</f>
        <v>0</v>
      </c>
      <c r="Q188" s="149"/>
      <c r="R188" s="150">
        <f>SUM(R189:R193)</f>
        <v>1.0972</v>
      </c>
      <c r="S188" s="149"/>
      <c r="T188" s="151">
        <f>SUM(T189:T193)</f>
        <v>0</v>
      </c>
      <c r="AR188" s="144" t="s">
        <v>81</v>
      </c>
      <c r="AT188" s="152" t="s">
        <v>72</v>
      </c>
      <c r="AU188" s="152" t="s">
        <v>81</v>
      </c>
      <c r="AY188" s="144" t="s">
        <v>115</v>
      </c>
      <c r="BK188" s="153">
        <f>SUM(BK189:BK193)</f>
        <v>0</v>
      </c>
    </row>
    <row r="189" spans="1:65" s="2" customFormat="1" ht="21.6" customHeight="1">
      <c r="A189" s="32"/>
      <c r="B189" s="156"/>
      <c r="C189" s="157" t="s">
        <v>266</v>
      </c>
      <c r="D189" s="157" t="s">
        <v>117</v>
      </c>
      <c r="E189" s="158" t="s">
        <v>267</v>
      </c>
      <c r="F189" s="159" t="s">
        <v>268</v>
      </c>
      <c r="G189" s="160" t="s">
        <v>269</v>
      </c>
      <c r="H189" s="161">
        <v>4</v>
      </c>
      <c r="I189" s="162"/>
      <c r="J189" s="163">
        <f>ROUND(I189*H189,2)</f>
        <v>0</v>
      </c>
      <c r="K189" s="159" t="s">
        <v>121</v>
      </c>
      <c r="L189" s="33"/>
      <c r="M189" s="164" t="s">
        <v>1</v>
      </c>
      <c r="N189" s="165" t="s">
        <v>38</v>
      </c>
      <c r="O189" s="58"/>
      <c r="P189" s="166">
        <f>O189*H189</f>
        <v>0</v>
      </c>
      <c r="Q189" s="166">
        <v>0.14494000000000001</v>
      </c>
      <c r="R189" s="166">
        <f>Q189*H189</f>
        <v>0.57976000000000005</v>
      </c>
      <c r="S189" s="166">
        <v>0</v>
      </c>
      <c r="T189" s="167">
        <f>S189*H189</f>
        <v>0</v>
      </c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168" t="s">
        <v>122</v>
      </c>
      <c r="AT189" s="168" t="s">
        <v>117</v>
      </c>
      <c r="AU189" s="168" t="s">
        <v>83</v>
      </c>
      <c r="AY189" s="17" t="s">
        <v>115</v>
      </c>
      <c r="BE189" s="169">
        <f>IF(N189="základní",J189,0)</f>
        <v>0</v>
      </c>
      <c r="BF189" s="169">
        <f>IF(N189="snížená",J189,0)</f>
        <v>0</v>
      </c>
      <c r="BG189" s="169">
        <f>IF(N189="zákl. přenesená",J189,0)</f>
        <v>0</v>
      </c>
      <c r="BH189" s="169">
        <f>IF(N189="sníž. přenesená",J189,0)</f>
        <v>0</v>
      </c>
      <c r="BI189" s="169">
        <f>IF(N189="nulová",J189,0)</f>
        <v>0</v>
      </c>
      <c r="BJ189" s="17" t="s">
        <v>81</v>
      </c>
      <c r="BK189" s="169">
        <f>ROUND(I189*H189,2)</f>
        <v>0</v>
      </c>
      <c r="BL189" s="17" t="s">
        <v>122</v>
      </c>
      <c r="BM189" s="168" t="s">
        <v>270</v>
      </c>
    </row>
    <row r="190" spans="1:65" s="2" customFormat="1" ht="32.450000000000003" customHeight="1">
      <c r="A190" s="32"/>
      <c r="B190" s="156"/>
      <c r="C190" s="157" t="s">
        <v>271</v>
      </c>
      <c r="D190" s="157" t="s">
        <v>117</v>
      </c>
      <c r="E190" s="158" t="s">
        <v>272</v>
      </c>
      <c r="F190" s="159" t="s">
        <v>273</v>
      </c>
      <c r="G190" s="160" t="s">
        <v>269</v>
      </c>
      <c r="H190" s="161">
        <v>4</v>
      </c>
      <c r="I190" s="162"/>
      <c r="J190" s="163">
        <f>ROUND(I190*H190,2)</f>
        <v>0</v>
      </c>
      <c r="K190" s="159" t="s">
        <v>121</v>
      </c>
      <c r="L190" s="33"/>
      <c r="M190" s="164" t="s">
        <v>1</v>
      </c>
      <c r="N190" s="165" t="s">
        <v>38</v>
      </c>
      <c r="O190" s="58"/>
      <c r="P190" s="166">
        <f>O190*H190</f>
        <v>0</v>
      </c>
      <c r="Q190" s="166">
        <v>9.3600000000000003E-3</v>
      </c>
      <c r="R190" s="166">
        <f>Q190*H190</f>
        <v>3.7440000000000001E-2</v>
      </c>
      <c r="S190" s="166">
        <v>0</v>
      </c>
      <c r="T190" s="167">
        <f>S190*H190</f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68" t="s">
        <v>122</v>
      </c>
      <c r="AT190" s="168" t="s">
        <v>117</v>
      </c>
      <c r="AU190" s="168" t="s">
        <v>83</v>
      </c>
      <c r="AY190" s="17" t="s">
        <v>115</v>
      </c>
      <c r="BE190" s="169">
        <f>IF(N190="základní",J190,0)</f>
        <v>0</v>
      </c>
      <c r="BF190" s="169">
        <f>IF(N190="snížená",J190,0)</f>
        <v>0</v>
      </c>
      <c r="BG190" s="169">
        <f>IF(N190="zákl. přenesená",J190,0)</f>
        <v>0</v>
      </c>
      <c r="BH190" s="169">
        <f>IF(N190="sníž. přenesená",J190,0)</f>
        <v>0</v>
      </c>
      <c r="BI190" s="169">
        <f>IF(N190="nulová",J190,0)</f>
        <v>0</v>
      </c>
      <c r="BJ190" s="17" t="s">
        <v>81</v>
      </c>
      <c r="BK190" s="169">
        <f>ROUND(I190*H190,2)</f>
        <v>0</v>
      </c>
      <c r="BL190" s="17" t="s">
        <v>122</v>
      </c>
      <c r="BM190" s="168" t="s">
        <v>274</v>
      </c>
    </row>
    <row r="191" spans="1:65" s="2" customFormat="1" ht="21.6" customHeight="1">
      <c r="A191" s="32"/>
      <c r="B191" s="156"/>
      <c r="C191" s="187" t="s">
        <v>275</v>
      </c>
      <c r="D191" s="187" t="s">
        <v>216</v>
      </c>
      <c r="E191" s="188" t="s">
        <v>276</v>
      </c>
      <c r="F191" s="189" t="s">
        <v>277</v>
      </c>
      <c r="G191" s="190" t="s">
        <v>269</v>
      </c>
      <c r="H191" s="191">
        <v>4</v>
      </c>
      <c r="I191" s="192"/>
      <c r="J191" s="193">
        <f>ROUND(I191*H191,2)</f>
        <v>0</v>
      </c>
      <c r="K191" s="189" t="s">
        <v>1</v>
      </c>
      <c r="L191" s="194"/>
      <c r="M191" s="195" t="s">
        <v>1</v>
      </c>
      <c r="N191" s="196" t="s">
        <v>38</v>
      </c>
      <c r="O191" s="58"/>
      <c r="P191" s="166">
        <f>O191*H191</f>
        <v>0</v>
      </c>
      <c r="Q191" s="166">
        <v>0.12</v>
      </c>
      <c r="R191" s="166">
        <f>Q191*H191</f>
        <v>0.48</v>
      </c>
      <c r="S191" s="166">
        <v>0</v>
      </c>
      <c r="T191" s="167">
        <f>S191*H191</f>
        <v>0</v>
      </c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R191" s="168" t="s">
        <v>151</v>
      </c>
      <c r="AT191" s="168" t="s">
        <v>216</v>
      </c>
      <c r="AU191" s="168" t="s">
        <v>83</v>
      </c>
      <c r="AY191" s="17" t="s">
        <v>115</v>
      </c>
      <c r="BE191" s="169">
        <f>IF(N191="základní",J191,0)</f>
        <v>0</v>
      </c>
      <c r="BF191" s="169">
        <f>IF(N191="snížená",J191,0)</f>
        <v>0</v>
      </c>
      <c r="BG191" s="169">
        <f>IF(N191="zákl. přenesená",J191,0)</f>
        <v>0</v>
      </c>
      <c r="BH191" s="169">
        <f>IF(N191="sníž. přenesená",J191,0)</f>
        <v>0</v>
      </c>
      <c r="BI191" s="169">
        <f>IF(N191="nulová",J191,0)</f>
        <v>0</v>
      </c>
      <c r="BJ191" s="17" t="s">
        <v>81</v>
      </c>
      <c r="BK191" s="169">
        <f>ROUND(I191*H191,2)</f>
        <v>0</v>
      </c>
      <c r="BL191" s="17" t="s">
        <v>122</v>
      </c>
      <c r="BM191" s="168" t="s">
        <v>278</v>
      </c>
    </row>
    <row r="192" spans="1:65" s="2" customFormat="1" ht="32.450000000000003" customHeight="1">
      <c r="A192" s="32"/>
      <c r="B192" s="156"/>
      <c r="C192" s="157" t="s">
        <v>279</v>
      </c>
      <c r="D192" s="157" t="s">
        <v>117</v>
      </c>
      <c r="E192" s="158" t="s">
        <v>280</v>
      </c>
      <c r="F192" s="159" t="s">
        <v>281</v>
      </c>
      <c r="G192" s="160" t="s">
        <v>142</v>
      </c>
      <c r="H192" s="161">
        <v>2</v>
      </c>
      <c r="I192" s="162"/>
      <c r="J192" s="163">
        <f>ROUND(I192*H192,2)</f>
        <v>0</v>
      </c>
      <c r="K192" s="159" t="s">
        <v>121</v>
      </c>
      <c r="L192" s="33"/>
      <c r="M192" s="164" t="s">
        <v>1</v>
      </c>
      <c r="N192" s="165" t="s">
        <v>38</v>
      </c>
      <c r="O192" s="58"/>
      <c r="P192" s="166">
        <f>O192*H192</f>
        <v>0</v>
      </c>
      <c r="Q192" s="166">
        <v>0</v>
      </c>
      <c r="R192" s="166">
        <f>Q192*H192</f>
        <v>0</v>
      </c>
      <c r="S192" s="166">
        <v>0</v>
      </c>
      <c r="T192" s="167">
        <f>S192*H192</f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68" t="s">
        <v>122</v>
      </c>
      <c r="AT192" s="168" t="s">
        <v>117</v>
      </c>
      <c r="AU192" s="168" t="s">
        <v>83</v>
      </c>
      <c r="AY192" s="17" t="s">
        <v>115</v>
      </c>
      <c r="BE192" s="169">
        <f>IF(N192="základní",J192,0)</f>
        <v>0</v>
      </c>
      <c r="BF192" s="169">
        <f>IF(N192="snížená",J192,0)</f>
        <v>0</v>
      </c>
      <c r="BG192" s="169">
        <f>IF(N192="zákl. přenesená",J192,0)</f>
        <v>0</v>
      </c>
      <c r="BH192" s="169">
        <f>IF(N192="sníž. přenesená",J192,0)</f>
        <v>0</v>
      </c>
      <c r="BI192" s="169">
        <f>IF(N192="nulová",J192,0)</f>
        <v>0</v>
      </c>
      <c r="BJ192" s="17" t="s">
        <v>81</v>
      </c>
      <c r="BK192" s="169">
        <f>ROUND(I192*H192,2)</f>
        <v>0</v>
      </c>
      <c r="BL192" s="17" t="s">
        <v>122</v>
      </c>
      <c r="BM192" s="168" t="s">
        <v>282</v>
      </c>
    </row>
    <row r="193" spans="1:65" s="13" customFormat="1" ht="11.25">
      <c r="B193" s="170"/>
      <c r="D193" s="171" t="s">
        <v>144</v>
      </c>
      <c r="E193" s="172" t="s">
        <v>1</v>
      </c>
      <c r="F193" s="173" t="s">
        <v>283</v>
      </c>
      <c r="H193" s="174">
        <v>2</v>
      </c>
      <c r="I193" s="175"/>
      <c r="L193" s="170"/>
      <c r="M193" s="176"/>
      <c r="N193" s="177"/>
      <c r="O193" s="177"/>
      <c r="P193" s="177"/>
      <c r="Q193" s="177"/>
      <c r="R193" s="177"/>
      <c r="S193" s="177"/>
      <c r="T193" s="178"/>
      <c r="AT193" s="172" t="s">
        <v>144</v>
      </c>
      <c r="AU193" s="172" t="s">
        <v>83</v>
      </c>
      <c r="AV193" s="13" t="s">
        <v>83</v>
      </c>
      <c r="AW193" s="13" t="s">
        <v>30</v>
      </c>
      <c r="AX193" s="13" t="s">
        <v>81</v>
      </c>
      <c r="AY193" s="172" t="s">
        <v>115</v>
      </c>
    </row>
    <row r="194" spans="1:65" s="12" customFormat="1" ht="22.9" customHeight="1">
      <c r="B194" s="143"/>
      <c r="D194" s="144" t="s">
        <v>72</v>
      </c>
      <c r="E194" s="154" t="s">
        <v>158</v>
      </c>
      <c r="F194" s="154" t="s">
        <v>284</v>
      </c>
      <c r="I194" s="146"/>
      <c r="J194" s="155">
        <f>BK194</f>
        <v>0</v>
      </c>
      <c r="L194" s="143"/>
      <c r="M194" s="148"/>
      <c r="N194" s="149"/>
      <c r="O194" s="149"/>
      <c r="P194" s="150">
        <f>SUM(P195:P233)</f>
        <v>0</v>
      </c>
      <c r="Q194" s="149"/>
      <c r="R194" s="150">
        <f>SUM(R195:R233)</f>
        <v>115.68155889999998</v>
      </c>
      <c r="S194" s="149"/>
      <c r="T194" s="151">
        <f>SUM(T195:T233)</f>
        <v>0</v>
      </c>
      <c r="AR194" s="144" t="s">
        <v>81</v>
      </c>
      <c r="AT194" s="152" t="s">
        <v>72</v>
      </c>
      <c r="AU194" s="152" t="s">
        <v>81</v>
      </c>
      <c r="AY194" s="144" t="s">
        <v>115</v>
      </c>
      <c r="BK194" s="153">
        <f>SUM(BK195:BK233)</f>
        <v>0</v>
      </c>
    </row>
    <row r="195" spans="1:65" s="2" customFormat="1" ht="32.450000000000003" customHeight="1">
      <c r="A195" s="32"/>
      <c r="B195" s="156"/>
      <c r="C195" s="157" t="s">
        <v>285</v>
      </c>
      <c r="D195" s="157" t="s">
        <v>117</v>
      </c>
      <c r="E195" s="158" t="s">
        <v>286</v>
      </c>
      <c r="F195" s="159" t="s">
        <v>287</v>
      </c>
      <c r="G195" s="160" t="s">
        <v>269</v>
      </c>
      <c r="H195" s="161">
        <v>3</v>
      </c>
      <c r="I195" s="162"/>
      <c r="J195" s="163">
        <f>ROUND(I195*H195,2)</f>
        <v>0</v>
      </c>
      <c r="K195" s="159" t="s">
        <v>121</v>
      </c>
      <c r="L195" s="33"/>
      <c r="M195" s="164" t="s">
        <v>1</v>
      </c>
      <c r="N195" s="165" t="s">
        <v>38</v>
      </c>
      <c r="O195" s="58"/>
      <c r="P195" s="166">
        <f>O195*H195</f>
        <v>0</v>
      </c>
      <c r="Q195" s="166">
        <v>6.9999999999999999E-4</v>
      </c>
      <c r="R195" s="166">
        <f>Q195*H195</f>
        <v>2.0999999999999999E-3</v>
      </c>
      <c r="S195" s="166">
        <v>0</v>
      </c>
      <c r="T195" s="167">
        <f>S195*H195</f>
        <v>0</v>
      </c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R195" s="168" t="s">
        <v>122</v>
      </c>
      <c r="AT195" s="168" t="s">
        <v>117</v>
      </c>
      <c r="AU195" s="168" t="s">
        <v>83</v>
      </c>
      <c r="AY195" s="17" t="s">
        <v>115</v>
      </c>
      <c r="BE195" s="169">
        <f>IF(N195="základní",J195,0)</f>
        <v>0</v>
      </c>
      <c r="BF195" s="169">
        <f>IF(N195="snížená",J195,0)</f>
        <v>0</v>
      </c>
      <c r="BG195" s="169">
        <f>IF(N195="zákl. přenesená",J195,0)</f>
        <v>0</v>
      </c>
      <c r="BH195" s="169">
        <f>IF(N195="sníž. přenesená",J195,0)</f>
        <v>0</v>
      </c>
      <c r="BI195" s="169">
        <f>IF(N195="nulová",J195,0)</f>
        <v>0</v>
      </c>
      <c r="BJ195" s="17" t="s">
        <v>81</v>
      </c>
      <c r="BK195" s="169">
        <f>ROUND(I195*H195,2)</f>
        <v>0</v>
      </c>
      <c r="BL195" s="17" t="s">
        <v>122</v>
      </c>
      <c r="BM195" s="168" t="s">
        <v>288</v>
      </c>
    </row>
    <row r="196" spans="1:65" s="13" customFormat="1" ht="11.25">
      <c r="B196" s="170"/>
      <c r="D196" s="171" t="s">
        <v>144</v>
      </c>
      <c r="E196" s="172" t="s">
        <v>1</v>
      </c>
      <c r="F196" s="173" t="s">
        <v>289</v>
      </c>
      <c r="H196" s="174">
        <v>2</v>
      </c>
      <c r="I196" s="175"/>
      <c r="L196" s="170"/>
      <c r="M196" s="176"/>
      <c r="N196" s="177"/>
      <c r="O196" s="177"/>
      <c r="P196" s="177"/>
      <c r="Q196" s="177"/>
      <c r="R196" s="177"/>
      <c r="S196" s="177"/>
      <c r="T196" s="178"/>
      <c r="AT196" s="172" t="s">
        <v>144</v>
      </c>
      <c r="AU196" s="172" t="s">
        <v>83</v>
      </c>
      <c r="AV196" s="13" t="s">
        <v>83</v>
      </c>
      <c r="AW196" s="13" t="s">
        <v>30</v>
      </c>
      <c r="AX196" s="13" t="s">
        <v>73</v>
      </c>
      <c r="AY196" s="172" t="s">
        <v>115</v>
      </c>
    </row>
    <row r="197" spans="1:65" s="13" customFormat="1" ht="11.25">
      <c r="B197" s="170"/>
      <c r="D197" s="171" t="s">
        <v>144</v>
      </c>
      <c r="E197" s="172" t="s">
        <v>1</v>
      </c>
      <c r="F197" s="173" t="s">
        <v>290</v>
      </c>
      <c r="H197" s="174">
        <v>1</v>
      </c>
      <c r="I197" s="175"/>
      <c r="L197" s="170"/>
      <c r="M197" s="176"/>
      <c r="N197" s="177"/>
      <c r="O197" s="177"/>
      <c r="P197" s="177"/>
      <c r="Q197" s="177"/>
      <c r="R197" s="177"/>
      <c r="S197" s="177"/>
      <c r="T197" s="178"/>
      <c r="AT197" s="172" t="s">
        <v>144</v>
      </c>
      <c r="AU197" s="172" t="s">
        <v>83</v>
      </c>
      <c r="AV197" s="13" t="s">
        <v>83</v>
      </c>
      <c r="AW197" s="13" t="s">
        <v>30</v>
      </c>
      <c r="AX197" s="13" t="s">
        <v>73</v>
      </c>
      <c r="AY197" s="172" t="s">
        <v>115</v>
      </c>
    </row>
    <row r="198" spans="1:65" s="14" customFormat="1" ht="11.25">
      <c r="B198" s="179"/>
      <c r="D198" s="171" t="s">
        <v>144</v>
      </c>
      <c r="E198" s="180" t="s">
        <v>1</v>
      </c>
      <c r="F198" s="181" t="s">
        <v>157</v>
      </c>
      <c r="H198" s="182">
        <v>3</v>
      </c>
      <c r="I198" s="183"/>
      <c r="L198" s="179"/>
      <c r="M198" s="184"/>
      <c r="N198" s="185"/>
      <c r="O198" s="185"/>
      <c r="P198" s="185"/>
      <c r="Q198" s="185"/>
      <c r="R198" s="185"/>
      <c r="S198" s="185"/>
      <c r="T198" s="186"/>
      <c r="AT198" s="180" t="s">
        <v>144</v>
      </c>
      <c r="AU198" s="180" t="s">
        <v>83</v>
      </c>
      <c r="AV198" s="14" t="s">
        <v>122</v>
      </c>
      <c r="AW198" s="14" t="s">
        <v>30</v>
      </c>
      <c r="AX198" s="14" t="s">
        <v>81</v>
      </c>
      <c r="AY198" s="180" t="s">
        <v>115</v>
      </c>
    </row>
    <row r="199" spans="1:65" s="2" customFormat="1" ht="21.6" customHeight="1">
      <c r="A199" s="32"/>
      <c r="B199" s="156"/>
      <c r="C199" s="157" t="s">
        <v>291</v>
      </c>
      <c r="D199" s="157" t="s">
        <v>117</v>
      </c>
      <c r="E199" s="158" t="s">
        <v>292</v>
      </c>
      <c r="F199" s="159" t="s">
        <v>293</v>
      </c>
      <c r="G199" s="160" t="s">
        <v>269</v>
      </c>
      <c r="H199" s="161">
        <v>7</v>
      </c>
      <c r="I199" s="162"/>
      <c r="J199" s="163">
        <f>ROUND(I199*H199,2)</f>
        <v>0</v>
      </c>
      <c r="K199" s="159" t="s">
        <v>121</v>
      </c>
      <c r="L199" s="33"/>
      <c r="M199" s="164" t="s">
        <v>1</v>
      </c>
      <c r="N199" s="165" t="s">
        <v>38</v>
      </c>
      <c r="O199" s="58"/>
      <c r="P199" s="166">
        <f>O199*H199</f>
        <v>0</v>
      </c>
      <c r="Q199" s="166">
        <v>1.0000000000000001E-5</v>
      </c>
      <c r="R199" s="166">
        <f>Q199*H199</f>
        <v>7.0000000000000007E-5</v>
      </c>
      <c r="S199" s="166">
        <v>0</v>
      </c>
      <c r="T199" s="167">
        <f>S199*H199</f>
        <v>0</v>
      </c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R199" s="168" t="s">
        <v>122</v>
      </c>
      <c r="AT199" s="168" t="s">
        <v>117</v>
      </c>
      <c r="AU199" s="168" t="s">
        <v>83</v>
      </c>
      <c r="AY199" s="17" t="s">
        <v>115</v>
      </c>
      <c r="BE199" s="169">
        <f>IF(N199="základní",J199,0)</f>
        <v>0</v>
      </c>
      <c r="BF199" s="169">
        <f>IF(N199="snížená",J199,0)</f>
        <v>0</v>
      </c>
      <c r="BG199" s="169">
        <f>IF(N199="zákl. přenesená",J199,0)</f>
        <v>0</v>
      </c>
      <c r="BH199" s="169">
        <f>IF(N199="sníž. přenesená",J199,0)</f>
        <v>0</v>
      </c>
      <c r="BI199" s="169">
        <f>IF(N199="nulová",J199,0)</f>
        <v>0</v>
      </c>
      <c r="BJ199" s="17" t="s">
        <v>81</v>
      </c>
      <c r="BK199" s="169">
        <f>ROUND(I199*H199,2)</f>
        <v>0</v>
      </c>
      <c r="BL199" s="17" t="s">
        <v>122</v>
      </c>
      <c r="BM199" s="168" t="s">
        <v>294</v>
      </c>
    </row>
    <row r="200" spans="1:65" s="15" customFormat="1" ht="11.25">
      <c r="B200" s="197"/>
      <c r="D200" s="171" t="s">
        <v>144</v>
      </c>
      <c r="E200" s="198" t="s">
        <v>1</v>
      </c>
      <c r="F200" s="199" t="s">
        <v>295</v>
      </c>
      <c r="H200" s="198" t="s">
        <v>1</v>
      </c>
      <c r="I200" s="200"/>
      <c r="L200" s="197"/>
      <c r="M200" s="201"/>
      <c r="N200" s="202"/>
      <c r="O200" s="202"/>
      <c r="P200" s="202"/>
      <c r="Q200" s="202"/>
      <c r="R200" s="202"/>
      <c r="S200" s="202"/>
      <c r="T200" s="203"/>
      <c r="AT200" s="198" t="s">
        <v>144</v>
      </c>
      <c r="AU200" s="198" t="s">
        <v>83</v>
      </c>
      <c r="AV200" s="15" t="s">
        <v>81</v>
      </c>
      <c r="AW200" s="15" t="s">
        <v>30</v>
      </c>
      <c r="AX200" s="15" t="s">
        <v>73</v>
      </c>
      <c r="AY200" s="198" t="s">
        <v>115</v>
      </c>
    </row>
    <row r="201" spans="1:65" s="13" customFormat="1" ht="11.25">
      <c r="B201" s="170"/>
      <c r="D201" s="171" t="s">
        <v>144</v>
      </c>
      <c r="E201" s="172" t="s">
        <v>1</v>
      </c>
      <c r="F201" s="173" t="s">
        <v>296</v>
      </c>
      <c r="H201" s="174">
        <v>7</v>
      </c>
      <c r="I201" s="175"/>
      <c r="L201" s="170"/>
      <c r="M201" s="176"/>
      <c r="N201" s="177"/>
      <c r="O201" s="177"/>
      <c r="P201" s="177"/>
      <c r="Q201" s="177"/>
      <c r="R201" s="177"/>
      <c r="S201" s="177"/>
      <c r="T201" s="178"/>
      <c r="AT201" s="172" t="s">
        <v>144</v>
      </c>
      <c r="AU201" s="172" t="s">
        <v>83</v>
      </c>
      <c r="AV201" s="13" t="s">
        <v>83</v>
      </c>
      <c r="AW201" s="13" t="s">
        <v>30</v>
      </c>
      <c r="AX201" s="13" t="s">
        <v>73</v>
      </c>
      <c r="AY201" s="172" t="s">
        <v>115</v>
      </c>
    </row>
    <row r="202" spans="1:65" s="14" customFormat="1" ht="11.25">
      <c r="B202" s="179"/>
      <c r="D202" s="171" t="s">
        <v>144</v>
      </c>
      <c r="E202" s="180" t="s">
        <v>1</v>
      </c>
      <c r="F202" s="181" t="s">
        <v>157</v>
      </c>
      <c r="H202" s="182">
        <v>7</v>
      </c>
      <c r="I202" s="183"/>
      <c r="L202" s="179"/>
      <c r="M202" s="184"/>
      <c r="N202" s="185"/>
      <c r="O202" s="185"/>
      <c r="P202" s="185"/>
      <c r="Q202" s="185"/>
      <c r="R202" s="185"/>
      <c r="S202" s="185"/>
      <c r="T202" s="186"/>
      <c r="AT202" s="180" t="s">
        <v>144</v>
      </c>
      <c r="AU202" s="180" t="s">
        <v>83</v>
      </c>
      <c r="AV202" s="14" t="s">
        <v>122</v>
      </c>
      <c r="AW202" s="14" t="s">
        <v>30</v>
      </c>
      <c r="AX202" s="14" t="s">
        <v>81</v>
      </c>
      <c r="AY202" s="180" t="s">
        <v>115</v>
      </c>
    </row>
    <row r="203" spans="1:65" s="2" customFormat="1" ht="21.6" customHeight="1">
      <c r="A203" s="32"/>
      <c r="B203" s="156"/>
      <c r="C203" s="187" t="s">
        <v>297</v>
      </c>
      <c r="D203" s="187" t="s">
        <v>216</v>
      </c>
      <c r="E203" s="188" t="s">
        <v>298</v>
      </c>
      <c r="F203" s="189" t="s">
        <v>299</v>
      </c>
      <c r="G203" s="190" t="s">
        <v>269</v>
      </c>
      <c r="H203" s="191">
        <v>1</v>
      </c>
      <c r="I203" s="192"/>
      <c r="J203" s="193">
        <f>ROUND(I203*H203,2)</f>
        <v>0</v>
      </c>
      <c r="K203" s="189" t="s">
        <v>121</v>
      </c>
      <c r="L203" s="194"/>
      <c r="M203" s="195" t="s">
        <v>1</v>
      </c>
      <c r="N203" s="196" t="s">
        <v>38</v>
      </c>
      <c r="O203" s="58"/>
      <c r="P203" s="166">
        <f>O203*H203</f>
        <v>0</v>
      </c>
      <c r="Q203" s="166">
        <v>5.0000000000000001E-3</v>
      </c>
      <c r="R203" s="166">
        <f>Q203*H203</f>
        <v>5.0000000000000001E-3</v>
      </c>
      <c r="S203" s="166">
        <v>0</v>
      </c>
      <c r="T203" s="167">
        <f>S203*H203</f>
        <v>0</v>
      </c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R203" s="168" t="s">
        <v>151</v>
      </c>
      <c r="AT203" s="168" t="s">
        <v>216</v>
      </c>
      <c r="AU203" s="168" t="s">
        <v>83</v>
      </c>
      <c r="AY203" s="17" t="s">
        <v>115</v>
      </c>
      <c r="BE203" s="169">
        <f>IF(N203="základní",J203,0)</f>
        <v>0</v>
      </c>
      <c r="BF203" s="169">
        <f>IF(N203="snížená",J203,0)</f>
        <v>0</v>
      </c>
      <c r="BG203" s="169">
        <f>IF(N203="zákl. přenesená",J203,0)</f>
        <v>0</v>
      </c>
      <c r="BH203" s="169">
        <f>IF(N203="sníž. přenesená",J203,0)</f>
        <v>0</v>
      </c>
      <c r="BI203" s="169">
        <f>IF(N203="nulová",J203,0)</f>
        <v>0</v>
      </c>
      <c r="BJ203" s="17" t="s">
        <v>81</v>
      </c>
      <c r="BK203" s="169">
        <f>ROUND(I203*H203,2)</f>
        <v>0</v>
      </c>
      <c r="BL203" s="17" t="s">
        <v>122</v>
      </c>
      <c r="BM203" s="168" t="s">
        <v>300</v>
      </c>
    </row>
    <row r="204" spans="1:65" s="13" customFormat="1" ht="11.25">
      <c r="B204" s="170"/>
      <c r="D204" s="171" t="s">
        <v>144</v>
      </c>
      <c r="E204" s="172" t="s">
        <v>1</v>
      </c>
      <c r="F204" s="173" t="s">
        <v>301</v>
      </c>
      <c r="H204" s="174">
        <v>1</v>
      </c>
      <c r="I204" s="175"/>
      <c r="L204" s="170"/>
      <c r="M204" s="176"/>
      <c r="N204" s="177"/>
      <c r="O204" s="177"/>
      <c r="P204" s="177"/>
      <c r="Q204" s="177"/>
      <c r="R204" s="177"/>
      <c r="S204" s="177"/>
      <c r="T204" s="178"/>
      <c r="AT204" s="172" t="s">
        <v>144</v>
      </c>
      <c r="AU204" s="172" t="s">
        <v>83</v>
      </c>
      <c r="AV204" s="13" t="s">
        <v>83</v>
      </c>
      <c r="AW204" s="13" t="s">
        <v>30</v>
      </c>
      <c r="AX204" s="13" t="s">
        <v>81</v>
      </c>
      <c r="AY204" s="172" t="s">
        <v>115</v>
      </c>
    </row>
    <row r="205" spans="1:65" s="2" customFormat="1" ht="21.6" customHeight="1">
      <c r="A205" s="32"/>
      <c r="B205" s="156"/>
      <c r="C205" s="187" t="s">
        <v>302</v>
      </c>
      <c r="D205" s="187" t="s">
        <v>216</v>
      </c>
      <c r="E205" s="188" t="s">
        <v>303</v>
      </c>
      <c r="F205" s="189" t="s">
        <v>304</v>
      </c>
      <c r="G205" s="190" t="s">
        <v>269</v>
      </c>
      <c r="H205" s="191">
        <v>2</v>
      </c>
      <c r="I205" s="192"/>
      <c r="J205" s="193">
        <f>ROUND(I205*H205,2)</f>
        <v>0</v>
      </c>
      <c r="K205" s="189" t="s">
        <v>121</v>
      </c>
      <c r="L205" s="194"/>
      <c r="M205" s="195" t="s">
        <v>1</v>
      </c>
      <c r="N205" s="196" t="s">
        <v>38</v>
      </c>
      <c r="O205" s="58"/>
      <c r="P205" s="166">
        <f>O205*H205</f>
        <v>0</v>
      </c>
      <c r="Q205" s="166">
        <v>5.5999999999999999E-3</v>
      </c>
      <c r="R205" s="166">
        <f>Q205*H205</f>
        <v>1.12E-2</v>
      </c>
      <c r="S205" s="166">
        <v>0</v>
      </c>
      <c r="T205" s="167">
        <f>S205*H205</f>
        <v>0</v>
      </c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R205" s="168" t="s">
        <v>151</v>
      </c>
      <c r="AT205" s="168" t="s">
        <v>216</v>
      </c>
      <c r="AU205" s="168" t="s">
        <v>83</v>
      </c>
      <c r="AY205" s="17" t="s">
        <v>115</v>
      </c>
      <c r="BE205" s="169">
        <f>IF(N205="základní",J205,0)</f>
        <v>0</v>
      </c>
      <c r="BF205" s="169">
        <f>IF(N205="snížená",J205,0)</f>
        <v>0</v>
      </c>
      <c r="BG205" s="169">
        <f>IF(N205="zákl. přenesená",J205,0)</f>
        <v>0</v>
      </c>
      <c r="BH205" s="169">
        <f>IF(N205="sníž. přenesená",J205,0)</f>
        <v>0</v>
      </c>
      <c r="BI205" s="169">
        <f>IF(N205="nulová",J205,0)</f>
        <v>0</v>
      </c>
      <c r="BJ205" s="17" t="s">
        <v>81</v>
      </c>
      <c r="BK205" s="169">
        <f>ROUND(I205*H205,2)</f>
        <v>0</v>
      </c>
      <c r="BL205" s="17" t="s">
        <v>122</v>
      </c>
      <c r="BM205" s="168" t="s">
        <v>305</v>
      </c>
    </row>
    <row r="206" spans="1:65" s="15" customFormat="1" ht="45">
      <c r="B206" s="197"/>
      <c r="D206" s="171" t="s">
        <v>144</v>
      </c>
      <c r="E206" s="198" t="s">
        <v>1</v>
      </c>
      <c r="F206" s="199" t="s">
        <v>306</v>
      </c>
      <c r="H206" s="198" t="s">
        <v>1</v>
      </c>
      <c r="I206" s="200"/>
      <c r="L206" s="197"/>
      <c r="M206" s="201"/>
      <c r="N206" s="202"/>
      <c r="O206" s="202"/>
      <c r="P206" s="202"/>
      <c r="Q206" s="202"/>
      <c r="R206" s="202"/>
      <c r="S206" s="202"/>
      <c r="T206" s="203"/>
      <c r="AT206" s="198" t="s">
        <v>144</v>
      </c>
      <c r="AU206" s="198" t="s">
        <v>83</v>
      </c>
      <c r="AV206" s="15" t="s">
        <v>81</v>
      </c>
      <c r="AW206" s="15" t="s">
        <v>30</v>
      </c>
      <c r="AX206" s="15" t="s">
        <v>73</v>
      </c>
      <c r="AY206" s="198" t="s">
        <v>115</v>
      </c>
    </row>
    <row r="207" spans="1:65" s="13" customFormat="1" ht="11.25">
      <c r="B207" s="170"/>
      <c r="D207" s="171" t="s">
        <v>144</v>
      </c>
      <c r="E207" s="172" t="s">
        <v>1</v>
      </c>
      <c r="F207" s="173" t="s">
        <v>289</v>
      </c>
      <c r="H207" s="174">
        <v>2</v>
      </c>
      <c r="I207" s="175"/>
      <c r="L207" s="170"/>
      <c r="M207" s="176"/>
      <c r="N207" s="177"/>
      <c r="O207" s="177"/>
      <c r="P207" s="177"/>
      <c r="Q207" s="177"/>
      <c r="R207" s="177"/>
      <c r="S207" s="177"/>
      <c r="T207" s="178"/>
      <c r="AT207" s="172" t="s">
        <v>144</v>
      </c>
      <c r="AU207" s="172" t="s">
        <v>83</v>
      </c>
      <c r="AV207" s="13" t="s">
        <v>83</v>
      </c>
      <c r="AW207" s="13" t="s">
        <v>30</v>
      </c>
      <c r="AX207" s="13" t="s">
        <v>81</v>
      </c>
      <c r="AY207" s="172" t="s">
        <v>115</v>
      </c>
    </row>
    <row r="208" spans="1:65" s="2" customFormat="1" ht="21.6" customHeight="1">
      <c r="A208" s="32"/>
      <c r="B208" s="156"/>
      <c r="C208" s="187" t="s">
        <v>307</v>
      </c>
      <c r="D208" s="187" t="s">
        <v>216</v>
      </c>
      <c r="E208" s="188" t="s">
        <v>308</v>
      </c>
      <c r="F208" s="189" t="s">
        <v>309</v>
      </c>
      <c r="G208" s="190" t="s">
        <v>269</v>
      </c>
      <c r="H208" s="191">
        <v>2</v>
      </c>
      <c r="I208" s="192"/>
      <c r="J208" s="193">
        <f>ROUND(I208*H208,2)</f>
        <v>0</v>
      </c>
      <c r="K208" s="189" t="s">
        <v>121</v>
      </c>
      <c r="L208" s="194"/>
      <c r="M208" s="195" t="s">
        <v>1</v>
      </c>
      <c r="N208" s="196" t="s">
        <v>38</v>
      </c>
      <c r="O208" s="58"/>
      <c r="P208" s="166">
        <f>O208*H208</f>
        <v>0</v>
      </c>
      <c r="Q208" s="166">
        <v>2.5000000000000001E-3</v>
      </c>
      <c r="R208" s="166">
        <f>Q208*H208</f>
        <v>5.0000000000000001E-3</v>
      </c>
      <c r="S208" s="166">
        <v>0</v>
      </c>
      <c r="T208" s="167">
        <f>S208*H208</f>
        <v>0</v>
      </c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R208" s="168" t="s">
        <v>151</v>
      </c>
      <c r="AT208" s="168" t="s">
        <v>216</v>
      </c>
      <c r="AU208" s="168" t="s">
        <v>83</v>
      </c>
      <c r="AY208" s="17" t="s">
        <v>115</v>
      </c>
      <c r="BE208" s="169">
        <f>IF(N208="základní",J208,0)</f>
        <v>0</v>
      </c>
      <c r="BF208" s="169">
        <f>IF(N208="snížená",J208,0)</f>
        <v>0</v>
      </c>
      <c r="BG208" s="169">
        <f>IF(N208="zákl. přenesená",J208,0)</f>
        <v>0</v>
      </c>
      <c r="BH208" s="169">
        <f>IF(N208="sníž. přenesená",J208,0)</f>
        <v>0</v>
      </c>
      <c r="BI208" s="169">
        <f>IF(N208="nulová",J208,0)</f>
        <v>0</v>
      </c>
      <c r="BJ208" s="17" t="s">
        <v>81</v>
      </c>
      <c r="BK208" s="169">
        <f>ROUND(I208*H208,2)</f>
        <v>0</v>
      </c>
      <c r="BL208" s="17" t="s">
        <v>122</v>
      </c>
      <c r="BM208" s="168" t="s">
        <v>310</v>
      </c>
    </row>
    <row r="209" spans="1:65" s="13" customFormat="1" ht="11.25">
      <c r="B209" s="170"/>
      <c r="D209" s="171" t="s">
        <v>144</v>
      </c>
      <c r="E209" s="172" t="s">
        <v>1</v>
      </c>
      <c r="F209" s="173" t="s">
        <v>311</v>
      </c>
      <c r="H209" s="174">
        <v>1</v>
      </c>
      <c r="I209" s="175"/>
      <c r="L209" s="170"/>
      <c r="M209" s="176"/>
      <c r="N209" s="177"/>
      <c r="O209" s="177"/>
      <c r="P209" s="177"/>
      <c r="Q209" s="177"/>
      <c r="R209" s="177"/>
      <c r="S209" s="177"/>
      <c r="T209" s="178"/>
      <c r="AT209" s="172" t="s">
        <v>144</v>
      </c>
      <c r="AU209" s="172" t="s">
        <v>83</v>
      </c>
      <c r="AV209" s="13" t="s">
        <v>83</v>
      </c>
      <c r="AW209" s="13" t="s">
        <v>30</v>
      </c>
      <c r="AX209" s="13" t="s">
        <v>73</v>
      </c>
      <c r="AY209" s="172" t="s">
        <v>115</v>
      </c>
    </row>
    <row r="210" spans="1:65" s="13" customFormat="1" ht="11.25">
      <c r="B210" s="170"/>
      <c r="D210" s="171" t="s">
        <v>144</v>
      </c>
      <c r="E210" s="172" t="s">
        <v>1</v>
      </c>
      <c r="F210" s="173" t="s">
        <v>312</v>
      </c>
      <c r="H210" s="174">
        <v>1</v>
      </c>
      <c r="I210" s="175"/>
      <c r="L210" s="170"/>
      <c r="M210" s="176"/>
      <c r="N210" s="177"/>
      <c r="O210" s="177"/>
      <c r="P210" s="177"/>
      <c r="Q210" s="177"/>
      <c r="R210" s="177"/>
      <c r="S210" s="177"/>
      <c r="T210" s="178"/>
      <c r="AT210" s="172" t="s">
        <v>144</v>
      </c>
      <c r="AU210" s="172" t="s">
        <v>83</v>
      </c>
      <c r="AV210" s="13" t="s">
        <v>83</v>
      </c>
      <c r="AW210" s="13" t="s">
        <v>30</v>
      </c>
      <c r="AX210" s="13" t="s">
        <v>73</v>
      </c>
      <c r="AY210" s="172" t="s">
        <v>115</v>
      </c>
    </row>
    <row r="211" spans="1:65" s="14" customFormat="1" ht="11.25">
      <c r="B211" s="179"/>
      <c r="D211" s="171" t="s">
        <v>144</v>
      </c>
      <c r="E211" s="180" t="s">
        <v>1</v>
      </c>
      <c r="F211" s="181" t="s">
        <v>157</v>
      </c>
      <c r="H211" s="182">
        <v>2</v>
      </c>
      <c r="I211" s="183"/>
      <c r="L211" s="179"/>
      <c r="M211" s="184"/>
      <c r="N211" s="185"/>
      <c r="O211" s="185"/>
      <c r="P211" s="185"/>
      <c r="Q211" s="185"/>
      <c r="R211" s="185"/>
      <c r="S211" s="185"/>
      <c r="T211" s="186"/>
      <c r="AT211" s="180" t="s">
        <v>144</v>
      </c>
      <c r="AU211" s="180" t="s">
        <v>83</v>
      </c>
      <c r="AV211" s="14" t="s">
        <v>122</v>
      </c>
      <c r="AW211" s="14" t="s">
        <v>30</v>
      </c>
      <c r="AX211" s="14" t="s">
        <v>81</v>
      </c>
      <c r="AY211" s="180" t="s">
        <v>115</v>
      </c>
    </row>
    <row r="212" spans="1:65" s="2" customFormat="1" ht="21.6" customHeight="1">
      <c r="A212" s="32"/>
      <c r="B212" s="156"/>
      <c r="C212" s="187" t="s">
        <v>313</v>
      </c>
      <c r="D212" s="187" t="s">
        <v>216</v>
      </c>
      <c r="E212" s="188" t="s">
        <v>314</v>
      </c>
      <c r="F212" s="189" t="s">
        <v>315</v>
      </c>
      <c r="G212" s="190" t="s">
        <v>269</v>
      </c>
      <c r="H212" s="191">
        <v>5</v>
      </c>
      <c r="I212" s="192"/>
      <c r="J212" s="193">
        <f>ROUND(I212*H212,2)</f>
        <v>0</v>
      </c>
      <c r="K212" s="189" t="s">
        <v>121</v>
      </c>
      <c r="L212" s="194"/>
      <c r="M212" s="195" t="s">
        <v>1</v>
      </c>
      <c r="N212" s="196" t="s">
        <v>38</v>
      </c>
      <c r="O212" s="58"/>
      <c r="P212" s="166">
        <f>O212*H212</f>
        <v>0</v>
      </c>
      <c r="Q212" s="166">
        <v>3.5000000000000001E-3</v>
      </c>
      <c r="R212" s="166">
        <f>Q212*H212</f>
        <v>1.7500000000000002E-2</v>
      </c>
      <c r="S212" s="166">
        <v>0</v>
      </c>
      <c r="T212" s="167">
        <f>S212*H212</f>
        <v>0</v>
      </c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R212" s="168" t="s">
        <v>151</v>
      </c>
      <c r="AT212" s="168" t="s">
        <v>216</v>
      </c>
      <c r="AU212" s="168" t="s">
        <v>83</v>
      </c>
      <c r="AY212" s="17" t="s">
        <v>115</v>
      </c>
      <c r="BE212" s="169">
        <f>IF(N212="základní",J212,0)</f>
        <v>0</v>
      </c>
      <c r="BF212" s="169">
        <f>IF(N212="snížená",J212,0)</f>
        <v>0</v>
      </c>
      <c r="BG212" s="169">
        <f>IF(N212="zákl. přenesená",J212,0)</f>
        <v>0</v>
      </c>
      <c r="BH212" s="169">
        <f>IF(N212="sníž. přenesená",J212,0)</f>
        <v>0</v>
      </c>
      <c r="BI212" s="169">
        <f>IF(N212="nulová",J212,0)</f>
        <v>0</v>
      </c>
      <c r="BJ212" s="17" t="s">
        <v>81</v>
      </c>
      <c r="BK212" s="169">
        <f>ROUND(I212*H212,2)</f>
        <v>0</v>
      </c>
      <c r="BL212" s="17" t="s">
        <v>122</v>
      </c>
      <c r="BM212" s="168" t="s">
        <v>316</v>
      </c>
    </row>
    <row r="213" spans="1:65" s="13" customFormat="1" ht="11.25">
      <c r="B213" s="170"/>
      <c r="D213" s="171" t="s">
        <v>144</v>
      </c>
      <c r="E213" s="172" t="s">
        <v>1</v>
      </c>
      <c r="F213" s="173" t="s">
        <v>317</v>
      </c>
      <c r="H213" s="174">
        <v>5</v>
      </c>
      <c r="I213" s="175"/>
      <c r="L213" s="170"/>
      <c r="M213" s="176"/>
      <c r="N213" s="177"/>
      <c r="O213" s="177"/>
      <c r="P213" s="177"/>
      <c r="Q213" s="177"/>
      <c r="R213" s="177"/>
      <c r="S213" s="177"/>
      <c r="T213" s="178"/>
      <c r="AT213" s="172" t="s">
        <v>144</v>
      </c>
      <c r="AU213" s="172" t="s">
        <v>83</v>
      </c>
      <c r="AV213" s="13" t="s">
        <v>83</v>
      </c>
      <c r="AW213" s="13" t="s">
        <v>30</v>
      </c>
      <c r="AX213" s="13" t="s">
        <v>81</v>
      </c>
      <c r="AY213" s="172" t="s">
        <v>115</v>
      </c>
    </row>
    <row r="214" spans="1:65" s="2" customFormat="1" ht="21.6" customHeight="1">
      <c r="A214" s="32"/>
      <c r="B214" s="156"/>
      <c r="C214" s="157" t="s">
        <v>318</v>
      </c>
      <c r="D214" s="157" t="s">
        <v>117</v>
      </c>
      <c r="E214" s="158" t="s">
        <v>319</v>
      </c>
      <c r="F214" s="159" t="s">
        <v>320</v>
      </c>
      <c r="G214" s="160" t="s">
        <v>269</v>
      </c>
      <c r="H214" s="161">
        <v>3</v>
      </c>
      <c r="I214" s="162"/>
      <c r="J214" s="163">
        <f>ROUND(I214*H214,2)</f>
        <v>0</v>
      </c>
      <c r="K214" s="159" t="s">
        <v>121</v>
      </c>
      <c r="L214" s="33"/>
      <c r="M214" s="164" t="s">
        <v>1</v>
      </c>
      <c r="N214" s="165" t="s">
        <v>38</v>
      </c>
      <c r="O214" s="58"/>
      <c r="P214" s="166">
        <f>O214*H214</f>
        <v>0</v>
      </c>
      <c r="Q214" s="166">
        <v>0.10940999999999999</v>
      </c>
      <c r="R214" s="166">
        <f>Q214*H214</f>
        <v>0.32822999999999997</v>
      </c>
      <c r="S214" s="166">
        <v>0</v>
      </c>
      <c r="T214" s="167">
        <f>S214*H214</f>
        <v>0</v>
      </c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R214" s="168" t="s">
        <v>122</v>
      </c>
      <c r="AT214" s="168" t="s">
        <v>117</v>
      </c>
      <c r="AU214" s="168" t="s">
        <v>83</v>
      </c>
      <c r="AY214" s="17" t="s">
        <v>115</v>
      </c>
      <c r="BE214" s="169">
        <f>IF(N214="základní",J214,0)</f>
        <v>0</v>
      </c>
      <c r="BF214" s="169">
        <f>IF(N214="snížená",J214,0)</f>
        <v>0</v>
      </c>
      <c r="BG214" s="169">
        <f>IF(N214="zákl. přenesená",J214,0)</f>
        <v>0</v>
      </c>
      <c r="BH214" s="169">
        <f>IF(N214="sníž. přenesená",J214,0)</f>
        <v>0</v>
      </c>
      <c r="BI214" s="169">
        <f>IF(N214="nulová",J214,0)</f>
        <v>0</v>
      </c>
      <c r="BJ214" s="17" t="s">
        <v>81</v>
      </c>
      <c r="BK214" s="169">
        <f>ROUND(I214*H214,2)</f>
        <v>0</v>
      </c>
      <c r="BL214" s="17" t="s">
        <v>122</v>
      </c>
      <c r="BM214" s="168" t="s">
        <v>321</v>
      </c>
    </row>
    <row r="215" spans="1:65" s="13" customFormat="1" ht="11.25">
      <c r="B215" s="170"/>
      <c r="D215" s="171" t="s">
        <v>144</v>
      </c>
      <c r="E215" s="172" t="s">
        <v>1</v>
      </c>
      <c r="F215" s="173" t="s">
        <v>322</v>
      </c>
      <c r="H215" s="174">
        <v>3</v>
      </c>
      <c r="I215" s="175"/>
      <c r="L215" s="170"/>
      <c r="M215" s="176"/>
      <c r="N215" s="177"/>
      <c r="O215" s="177"/>
      <c r="P215" s="177"/>
      <c r="Q215" s="177"/>
      <c r="R215" s="177"/>
      <c r="S215" s="177"/>
      <c r="T215" s="178"/>
      <c r="AT215" s="172" t="s">
        <v>144</v>
      </c>
      <c r="AU215" s="172" t="s">
        <v>83</v>
      </c>
      <c r="AV215" s="13" t="s">
        <v>83</v>
      </c>
      <c r="AW215" s="13" t="s">
        <v>30</v>
      </c>
      <c r="AX215" s="13" t="s">
        <v>81</v>
      </c>
      <c r="AY215" s="172" t="s">
        <v>115</v>
      </c>
    </row>
    <row r="216" spans="1:65" s="2" customFormat="1" ht="21.6" customHeight="1">
      <c r="A216" s="32"/>
      <c r="B216" s="156"/>
      <c r="C216" s="187" t="s">
        <v>323</v>
      </c>
      <c r="D216" s="187" t="s">
        <v>216</v>
      </c>
      <c r="E216" s="188" t="s">
        <v>324</v>
      </c>
      <c r="F216" s="189" t="s">
        <v>325</v>
      </c>
      <c r="G216" s="190" t="s">
        <v>269</v>
      </c>
      <c r="H216" s="191">
        <v>3</v>
      </c>
      <c r="I216" s="192"/>
      <c r="J216" s="193">
        <f>ROUND(I216*H216,2)</f>
        <v>0</v>
      </c>
      <c r="K216" s="189" t="s">
        <v>121</v>
      </c>
      <c r="L216" s="194"/>
      <c r="M216" s="195" t="s">
        <v>1</v>
      </c>
      <c r="N216" s="196" t="s">
        <v>38</v>
      </c>
      <c r="O216" s="58"/>
      <c r="P216" s="166">
        <f>O216*H216</f>
        <v>0</v>
      </c>
      <c r="Q216" s="166">
        <v>6.4999999999999997E-3</v>
      </c>
      <c r="R216" s="166">
        <f>Q216*H216</f>
        <v>1.95E-2</v>
      </c>
      <c r="S216" s="166">
        <v>0</v>
      </c>
      <c r="T216" s="167">
        <f>S216*H216</f>
        <v>0</v>
      </c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R216" s="168" t="s">
        <v>151</v>
      </c>
      <c r="AT216" s="168" t="s">
        <v>216</v>
      </c>
      <c r="AU216" s="168" t="s">
        <v>83</v>
      </c>
      <c r="AY216" s="17" t="s">
        <v>115</v>
      </c>
      <c r="BE216" s="169">
        <f>IF(N216="základní",J216,0)</f>
        <v>0</v>
      </c>
      <c r="BF216" s="169">
        <f>IF(N216="snížená",J216,0)</f>
        <v>0</v>
      </c>
      <c r="BG216" s="169">
        <f>IF(N216="zákl. přenesená",J216,0)</f>
        <v>0</v>
      </c>
      <c r="BH216" s="169">
        <f>IF(N216="sníž. přenesená",J216,0)</f>
        <v>0</v>
      </c>
      <c r="BI216" s="169">
        <f>IF(N216="nulová",J216,0)</f>
        <v>0</v>
      </c>
      <c r="BJ216" s="17" t="s">
        <v>81</v>
      </c>
      <c r="BK216" s="169">
        <f>ROUND(I216*H216,2)</f>
        <v>0</v>
      </c>
      <c r="BL216" s="17" t="s">
        <v>122</v>
      </c>
      <c r="BM216" s="168" t="s">
        <v>326</v>
      </c>
    </row>
    <row r="217" spans="1:65" s="13" customFormat="1" ht="11.25">
      <c r="B217" s="170"/>
      <c r="D217" s="171" t="s">
        <v>144</v>
      </c>
      <c r="E217" s="172" t="s">
        <v>1</v>
      </c>
      <c r="F217" s="173" t="s">
        <v>322</v>
      </c>
      <c r="H217" s="174">
        <v>3</v>
      </c>
      <c r="I217" s="175"/>
      <c r="L217" s="170"/>
      <c r="M217" s="176"/>
      <c r="N217" s="177"/>
      <c r="O217" s="177"/>
      <c r="P217" s="177"/>
      <c r="Q217" s="177"/>
      <c r="R217" s="177"/>
      <c r="S217" s="177"/>
      <c r="T217" s="178"/>
      <c r="AT217" s="172" t="s">
        <v>144</v>
      </c>
      <c r="AU217" s="172" t="s">
        <v>83</v>
      </c>
      <c r="AV217" s="13" t="s">
        <v>83</v>
      </c>
      <c r="AW217" s="13" t="s">
        <v>30</v>
      </c>
      <c r="AX217" s="13" t="s">
        <v>81</v>
      </c>
      <c r="AY217" s="172" t="s">
        <v>115</v>
      </c>
    </row>
    <row r="218" spans="1:65" s="2" customFormat="1" ht="43.15" customHeight="1">
      <c r="A218" s="32"/>
      <c r="B218" s="156"/>
      <c r="C218" s="157" t="s">
        <v>327</v>
      </c>
      <c r="D218" s="157" t="s">
        <v>117</v>
      </c>
      <c r="E218" s="158" t="s">
        <v>328</v>
      </c>
      <c r="F218" s="159" t="s">
        <v>329</v>
      </c>
      <c r="G218" s="160" t="s">
        <v>137</v>
      </c>
      <c r="H218" s="161">
        <v>328</v>
      </c>
      <c r="I218" s="162"/>
      <c r="J218" s="163">
        <f>ROUND(I218*H218,2)</f>
        <v>0</v>
      </c>
      <c r="K218" s="159" t="s">
        <v>121</v>
      </c>
      <c r="L218" s="33"/>
      <c r="M218" s="164" t="s">
        <v>1</v>
      </c>
      <c r="N218" s="165" t="s">
        <v>38</v>
      </c>
      <c r="O218" s="58"/>
      <c r="P218" s="166">
        <f>O218*H218</f>
        <v>0</v>
      </c>
      <c r="Q218" s="166">
        <v>0.15540000000000001</v>
      </c>
      <c r="R218" s="166">
        <f>Q218*H218</f>
        <v>50.971200000000003</v>
      </c>
      <c r="S218" s="166">
        <v>0</v>
      </c>
      <c r="T218" s="167">
        <f>S218*H218</f>
        <v>0</v>
      </c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R218" s="168" t="s">
        <v>122</v>
      </c>
      <c r="AT218" s="168" t="s">
        <v>117</v>
      </c>
      <c r="AU218" s="168" t="s">
        <v>83</v>
      </c>
      <c r="AY218" s="17" t="s">
        <v>115</v>
      </c>
      <c r="BE218" s="169">
        <f>IF(N218="základní",J218,0)</f>
        <v>0</v>
      </c>
      <c r="BF218" s="169">
        <f>IF(N218="snížená",J218,0)</f>
        <v>0</v>
      </c>
      <c r="BG218" s="169">
        <f>IF(N218="zákl. přenesená",J218,0)</f>
        <v>0</v>
      </c>
      <c r="BH218" s="169">
        <f>IF(N218="sníž. přenesená",J218,0)</f>
        <v>0</v>
      </c>
      <c r="BI218" s="169">
        <f>IF(N218="nulová",J218,0)</f>
        <v>0</v>
      </c>
      <c r="BJ218" s="17" t="s">
        <v>81</v>
      </c>
      <c r="BK218" s="169">
        <f>ROUND(I218*H218,2)</f>
        <v>0</v>
      </c>
      <c r="BL218" s="17" t="s">
        <v>122</v>
      </c>
      <c r="BM218" s="168" t="s">
        <v>330</v>
      </c>
    </row>
    <row r="219" spans="1:65" s="13" customFormat="1" ht="11.25">
      <c r="B219" s="170"/>
      <c r="D219" s="171" t="s">
        <v>144</v>
      </c>
      <c r="E219" s="172" t="s">
        <v>1</v>
      </c>
      <c r="F219" s="173" t="s">
        <v>331</v>
      </c>
      <c r="H219" s="174">
        <v>328</v>
      </c>
      <c r="I219" s="175"/>
      <c r="L219" s="170"/>
      <c r="M219" s="176"/>
      <c r="N219" s="177"/>
      <c r="O219" s="177"/>
      <c r="P219" s="177"/>
      <c r="Q219" s="177"/>
      <c r="R219" s="177"/>
      <c r="S219" s="177"/>
      <c r="T219" s="178"/>
      <c r="AT219" s="172" t="s">
        <v>144</v>
      </c>
      <c r="AU219" s="172" t="s">
        <v>83</v>
      </c>
      <c r="AV219" s="13" t="s">
        <v>83</v>
      </c>
      <c r="AW219" s="13" t="s">
        <v>30</v>
      </c>
      <c r="AX219" s="13" t="s">
        <v>81</v>
      </c>
      <c r="AY219" s="172" t="s">
        <v>115</v>
      </c>
    </row>
    <row r="220" spans="1:65" s="2" customFormat="1" ht="21.6" customHeight="1">
      <c r="A220" s="32"/>
      <c r="B220" s="156"/>
      <c r="C220" s="187" t="s">
        <v>332</v>
      </c>
      <c r="D220" s="187" t="s">
        <v>216</v>
      </c>
      <c r="E220" s="188" t="s">
        <v>333</v>
      </c>
      <c r="F220" s="189" t="s">
        <v>334</v>
      </c>
      <c r="G220" s="190" t="s">
        <v>137</v>
      </c>
      <c r="H220" s="191">
        <v>23.23</v>
      </c>
      <c r="I220" s="192"/>
      <c r="J220" s="193">
        <f>ROUND(I220*H220,2)</f>
        <v>0</v>
      </c>
      <c r="K220" s="189" t="s">
        <v>121</v>
      </c>
      <c r="L220" s="194"/>
      <c r="M220" s="195" t="s">
        <v>1</v>
      </c>
      <c r="N220" s="196" t="s">
        <v>38</v>
      </c>
      <c r="O220" s="58"/>
      <c r="P220" s="166">
        <f>O220*H220</f>
        <v>0</v>
      </c>
      <c r="Q220" s="166">
        <v>4.8300000000000003E-2</v>
      </c>
      <c r="R220" s="166">
        <f>Q220*H220</f>
        <v>1.122009</v>
      </c>
      <c r="S220" s="166">
        <v>0</v>
      </c>
      <c r="T220" s="167">
        <f>S220*H220</f>
        <v>0</v>
      </c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  <c r="AR220" s="168" t="s">
        <v>151</v>
      </c>
      <c r="AT220" s="168" t="s">
        <v>216</v>
      </c>
      <c r="AU220" s="168" t="s">
        <v>83</v>
      </c>
      <c r="AY220" s="17" t="s">
        <v>115</v>
      </c>
      <c r="BE220" s="169">
        <f>IF(N220="základní",J220,0)</f>
        <v>0</v>
      </c>
      <c r="BF220" s="169">
        <f>IF(N220="snížená",J220,0)</f>
        <v>0</v>
      </c>
      <c r="BG220" s="169">
        <f>IF(N220="zákl. přenesená",J220,0)</f>
        <v>0</v>
      </c>
      <c r="BH220" s="169">
        <f>IF(N220="sníž. přenesená",J220,0)</f>
        <v>0</v>
      </c>
      <c r="BI220" s="169">
        <f>IF(N220="nulová",J220,0)</f>
        <v>0</v>
      </c>
      <c r="BJ220" s="17" t="s">
        <v>81</v>
      </c>
      <c r="BK220" s="169">
        <f>ROUND(I220*H220,2)</f>
        <v>0</v>
      </c>
      <c r="BL220" s="17" t="s">
        <v>122</v>
      </c>
      <c r="BM220" s="168" t="s">
        <v>335</v>
      </c>
    </row>
    <row r="221" spans="1:65" s="13" customFormat="1" ht="11.25">
      <c r="B221" s="170"/>
      <c r="D221" s="171" t="s">
        <v>144</v>
      </c>
      <c r="E221" s="172" t="s">
        <v>1</v>
      </c>
      <c r="F221" s="173" t="s">
        <v>336</v>
      </c>
      <c r="H221" s="174">
        <v>23.23</v>
      </c>
      <c r="I221" s="175"/>
      <c r="L221" s="170"/>
      <c r="M221" s="176"/>
      <c r="N221" s="177"/>
      <c r="O221" s="177"/>
      <c r="P221" s="177"/>
      <c r="Q221" s="177"/>
      <c r="R221" s="177"/>
      <c r="S221" s="177"/>
      <c r="T221" s="178"/>
      <c r="AT221" s="172" t="s">
        <v>144</v>
      </c>
      <c r="AU221" s="172" t="s">
        <v>83</v>
      </c>
      <c r="AV221" s="13" t="s">
        <v>83</v>
      </c>
      <c r="AW221" s="13" t="s">
        <v>30</v>
      </c>
      <c r="AX221" s="13" t="s">
        <v>81</v>
      </c>
      <c r="AY221" s="172" t="s">
        <v>115</v>
      </c>
    </row>
    <row r="222" spans="1:65" s="2" customFormat="1" ht="21.6" customHeight="1">
      <c r="A222" s="32"/>
      <c r="B222" s="156"/>
      <c r="C222" s="187" t="s">
        <v>337</v>
      </c>
      <c r="D222" s="187" t="s">
        <v>216</v>
      </c>
      <c r="E222" s="188" t="s">
        <v>338</v>
      </c>
      <c r="F222" s="189" t="s">
        <v>339</v>
      </c>
      <c r="G222" s="190" t="s">
        <v>137</v>
      </c>
      <c r="H222" s="191">
        <v>3.03</v>
      </c>
      <c r="I222" s="192"/>
      <c r="J222" s="193">
        <f>ROUND(I222*H222,2)</f>
        <v>0</v>
      </c>
      <c r="K222" s="189" t="s">
        <v>121</v>
      </c>
      <c r="L222" s="194"/>
      <c r="M222" s="195" t="s">
        <v>1</v>
      </c>
      <c r="N222" s="196" t="s">
        <v>38</v>
      </c>
      <c r="O222" s="58"/>
      <c r="P222" s="166">
        <f>O222*H222</f>
        <v>0</v>
      </c>
      <c r="Q222" s="166">
        <v>6.7000000000000004E-2</v>
      </c>
      <c r="R222" s="166">
        <f>Q222*H222</f>
        <v>0.20301</v>
      </c>
      <c r="S222" s="166">
        <v>0</v>
      </c>
      <c r="T222" s="167">
        <f>S222*H222</f>
        <v>0</v>
      </c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R222" s="168" t="s">
        <v>151</v>
      </c>
      <c r="AT222" s="168" t="s">
        <v>216</v>
      </c>
      <c r="AU222" s="168" t="s">
        <v>83</v>
      </c>
      <c r="AY222" s="17" t="s">
        <v>115</v>
      </c>
      <c r="BE222" s="169">
        <f>IF(N222="základní",J222,0)</f>
        <v>0</v>
      </c>
      <c r="BF222" s="169">
        <f>IF(N222="snížená",J222,0)</f>
        <v>0</v>
      </c>
      <c r="BG222" s="169">
        <f>IF(N222="zákl. přenesená",J222,0)</f>
        <v>0</v>
      </c>
      <c r="BH222" s="169">
        <f>IF(N222="sníž. přenesená",J222,0)</f>
        <v>0</v>
      </c>
      <c r="BI222" s="169">
        <f>IF(N222="nulová",J222,0)</f>
        <v>0</v>
      </c>
      <c r="BJ222" s="17" t="s">
        <v>81</v>
      </c>
      <c r="BK222" s="169">
        <f>ROUND(I222*H222,2)</f>
        <v>0</v>
      </c>
      <c r="BL222" s="17" t="s">
        <v>122</v>
      </c>
      <c r="BM222" s="168" t="s">
        <v>340</v>
      </c>
    </row>
    <row r="223" spans="1:65" s="13" customFormat="1" ht="11.25">
      <c r="B223" s="170"/>
      <c r="D223" s="171" t="s">
        <v>144</v>
      </c>
      <c r="E223" s="172" t="s">
        <v>1</v>
      </c>
      <c r="F223" s="173" t="s">
        <v>341</v>
      </c>
      <c r="H223" s="174">
        <v>3.03</v>
      </c>
      <c r="I223" s="175"/>
      <c r="L223" s="170"/>
      <c r="M223" s="176"/>
      <c r="N223" s="177"/>
      <c r="O223" s="177"/>
      <c r="P223" s="177"/>
      <c r="Q223" s="177"/>
      <c r="R223" s="177"/>
      <c r="S223" s="177"/>
      <c r="T223" s="178"/>
      <c r="AT223" s="172" t="s">
        <v>144</v>
      </c>
      <c r="AU223" s="172" t="s">
        <v>83</v>
      </c>
      <c r="AV223" s="13" t="s">
        <v>83</v>
      </c>
      <c r="AW223" s="13" t="s">
        <v>30</v>
      </c>
      <c r="AX223" s="13" t="s">
        <v>81</v>
      </c>
      <c r="AY223" s="172" t="s">
        <v>115</v>
      </c>
    </row>
    <row r="224" spans="1:65" s="2" customFormat="1" ht="14.45" customHeight="1">
      <c r="A224" s="32"/>
      <c r="B224" s="156"/>
      <c r="C224" s="187" t="s">
        <v>342</v>
      </c>
      <c r="D224" s="187" t="s">
        <v>216</v>
      </c>
      <c r="E224" s="188" t="s">
        <v>343</v>
      </c>
      <c r="F224" s="189" t="s">
        <v>344</v>
      </c>
      <c r="G224" s="190" t="s">
        <v>137</v>
      </c>
      <c r="H224" s="191">
        <v>305.02</v>
      </c>
      <c r="I224" s="192"/>
      <c r="J224" s="193">
        <f>ROUND(I224*H224,2)</f>
        <v>0</v>
      </c>
      <c r="K224" s="189" t="s">
        <v>121</v>
      </c>
      <c r="L224" s="194"/>
      <c r="M224" s="195" t="s">
        <v>1</v>
      </c>
      <c r="N224" s="196" t="s">
        <v>38</v>
      </c>
      <c r="O224" s="58"/>
      <c r="P224" s="166">
        <f>O224*H224</f>
        <v>0</v>
      </c>
      <c r="Q224" s="166">
        <v>8.1000000000000003E-2</v>
      </c>
      <c r="R224" s="166">
        <f>Q224*H224</f>
        <v>24.706620000000001</v>
      </c>
      <c r="S224" s="166">
        <v>0</v>
      </c>
      <c r="T224" s="167">
        <f>S224*H224</f>
        <v>0</v>
      </c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R224" s="168" t="s">
        <v>151</v>
      </c>
      <c r="AT224" s="168" t="s">
        <v>216</v>
      </c>
      <c r="AU224" s="168" t="s">
        <v>83</v>
      </c>
      <c r="AY224" s="17" t="s">
        <v>115</v>
      </c>
      <c r="BE224" s="169">
        <f>IF(N224="základní",J224,0)</f>
        <v>0</v>
      </c>
      <c r="BF224" s="169">
        <f>IF(N224="snížená",J224,0)</f>
        <v>0</v>
      </c>
      <c r="BG224" s="169">
        <f>IF(N224="zákl. přenesená",J224,0)</f>
        <v>0</v>
      </c>
      <c r="BH224" s="169">
        <f>IF(N224="sníž. přenesená",J224,0)</f>
        <v>0</v>
      </c>
      <c r="BI224" s="169">
        <f>IF(N224="nulová",J224,0)</f>
        <v>0</v>
      </c>
      <c r="BJ224" s="17" t="s">
        <v>81</v>
      </c>
      <c r="BK224" s="169">
        <f>ROUND(I224*H224,2)</f>
        <v>0</v>
      </c>
      <c r="BL224" s="17" t="s">
        <v>122</v>
      </c>
      <c r="BM224" s="168" t="s">
        <v>345</v>
      </c>
    </row>
    <row r="225" spans="1:65" s="13" customFormat="1" ht="11.25">
      <c r="B225" s="170"/>
      <c r="D225" s="171" t="s">
        <v>144</v>
      </c>
      <c r="E225" s="172" t="s">
        <v>1</v>
      </c>
      <c r="F225" s="173" t="s">
        <v>346</v>
      </c>
      <c r="H225" s="174">
        <v>305.02</v>
      </c>
      <c r="I225" s="175"/>
      <c r="L225" s="170"/>
      <c r="M225" s="176"/>
      <c r="N225" s="177"/>
      <c r="O225" s="177"/>
      <c r="P225" s="177"/>
      <c r="Q225" s="177"/>
      <c r="R225" s="177"/>
      <c r="S225" s="177"/>
      <c r="T225" s="178"/>
      <c r="AT225" s="172" t="s">
        <v>144</v>
      </c>
      <c r="AU225" s="172" t="s">
        <v>83</v>
      </c>
      <c r="AV225" s="13" t="s">
        <v>83</v>
      </c>
      <c r="AW225" s="13" t="s">
        <v>30</v>
      </c>
      <c r="AX225" s="13" t="s">
        <v>81</v>
      </c>
      <c r="AY225" s="172" t="s">
        <v>115</v>
      </c>
    </row>
    <row r="226" spans="1:65" s="2" customFormat="1" ht="43.15" customHeight="1">
      <c r="A226" s="32"/>
      <c r="B226" s="156"/>
      <c r="C226" s="157" t="s">
        <v>347</v>
      </c>
      <c r="D226" s="157" t="s">
        <v>117</v>
      </c>
      <c r="E226" s="158" t="s">
        <v>348</v>
      </c>
      <c r="F226" s="159" t="s">
        <v>349</v>
      </c>
      <c r="G226" s="160" t="s">
        <v>137</v>
      </c>
      <c r="H226" s="161">
        <v>5</v>
      </c>
      <c r="I226" s="162"/>
      <c r="J226" s="163">
        <f>ROUND(I226*H226,2)</f>
        <v>0</v>
      </c>
      <c r="K226" s="159" t="s">
        <v>121</v>
      </c>
      <c r="L226" s="33"/>
      <c r="M226" s="164" t="s">
        <v>1</v>
      </c>
      <c r="N226" s="165" t="s">
        <v>38</v>
      </c>
      <c r="O226" s="58"/>
      <c r="P226" s="166">
        <f>O226*H226</f>
        <v>0</v>
      </c>
      <c r="Q226" s="166">
        <v>0.1295</v>
      </c>
      <c r="R226" s="166">
        <f>Q226*H226</f>
        <v>0.64749999999999996</v>
      </c>
      <c r="S226" s="166">
        <v>0</v>
      </c>
      <c r="T226" s="167">
        <f>S226*H226</f>
        <v>0</v>
      </c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R226" s="168" t="s">
        <v>122</v>
      </c>
      <c r="AT226" s="168" t="s">
        <v>117</v>
      </c>
      <c r="AU226" s="168" t="s">
        <v>83</v>
      </c>
      <c r="AY226" s="17" t="s">
        <v>115</v>
      </c>
      <c r="BE226" s="169">
        <f>IF(N226="základní",J226,0)</f>
        <v>0</v>
      </c>
      <c r="BF226" s="169">
        <f>IF(N226="snížená",J226,0)</f>
        <v>0</v>
      </c>
      <c r="BG226" s="169">
        <f>IF(N226="zákl. přenesená",J226,0)</f>
        <v>0</v>
      </c>
      <c r="BH226" s="169">
        <f>IF(N226="sníž. přenesená",J226,0)</f>
        <v>0</v>
      </c>
      <c r="BI226" s="169">
        <f>IF(N226="nulová",J226,0)</f>
        <v>0</v>
      </c>
      <c r="BJ226" s="17" t="s">
        <v>81</v>
      </c>
      <c r="BK226" s="169">
        <f>ROUND(I226*H226,2)</f>
        <v>0</v>
      </c>
      <c r="BL226" s="17" t="s">
        <v>122</v>
      </c>
      <c r="BM226" s="168" t="s">
        <v>350</v>
      </c>
    </row>
    <row r="227" spans="1:65" s="2" customFormat="1" ht="21.6" customHeight="1">
      <c r="A227" s="32"/>
      <c r="B227" s="156"/>
      <c r="C227" s="187" t="s">
        <v>351</v>
      </c>
      <c r="D227" s="187" t="s">
        <v>216</v>
      </c>
      <c r="E227" s="188" t="s">
        <v>352</v>
      </c>
      <c r="F227" s="189" t="s">
        <v>353</v>
      </c>
      <c r="G227" s="190" t="s">
        <v>137</v>
      </c>
      <c r="H227" s="191">
        <v>5.05</v>
      </c>
      <c r="I227" s="192"/>
      <c r="J227" s="193">
        <f>ROUND(I227*H227,2)</f>
        <v>0</v>
      </c>
      <c r="K227" s="189" t="s">
        <v>121</v>
      </c>
      <c r="L227" s="194"/>
      <c r="M227" s="195" t="s">
        <v>1</v>
      </c>
      <c r="N227" s="196" t="s">
        <v>38</v>
      </c>
      <c r="O227" s="58"/>
      <c r="P227" s="166">
        <f>O227*H227</f>
        <v>0</v>
      </c>
      <c r="Q227" s="166">
        <v>5.5E-2</v>
      </c>
      <c r="R227" s="166">
        <f>Q227*H227</f>
        <v>0.27775</v>
      </c>
      <c r="S227" s="166">
        <v>0</v>
      </c>
      <c r="T227" s="167">
        <f>S227*H227</f>
        <v>0</v>
      </c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R227" s="168" t="s">
        <v>151</v>
      </c>
      <c r="AT227" s="168" t="s">
        <v>216</v>
      </c>
      <c r="AU227" s="168" t="s">
        <v>83</v>
      </c>
      <c r="AY227" s="17" t="s">
        <v>115</v>
      </c>
      <c r="BE227" s="169">
        <f>IF(N227="základní",J227,0)</f>
        <v>0</v>
      </c>
      <c r="BF227" s="169">
        <f>IF(N227="snížená",J227,0)</f>
        <v>0</v>
      </c>
      <c r="BG227" s="169">
        <f>IF(N227="zákl. přenesená",J227,0)</f>
        <v>0</v>
      </c>
      <c r="BH227" s="169">
        <f>IF(N227="sníž. přenesená",J227,0)</f>
        <v>0</v>
      </c>
      <c r="BI227" s="169">
        <f>IF(N227="nulová",J227,0)</f>
        <v>0</v>
      </c>
      <c r="BJ227" s="17" t="s">
        <v>81</v>
      </c>
      <c r="BK227" s="169">
        <f>ROUND(I227*H227,2)</f>
        <v>0</v>
      </c>
      <c r="BL227" s="17" t="s">
        <v>122</v>
      </c>
      <c r="BM227" s="168" t="s">
        <v>354</v>
      </c>
    </row>
    <row r="228" spans="1:65" s="13" customFormat="1" ht="11.25">
      <c r="B228" s="170"/>
      <c r="D228" s="171" t="s">
        <v>144</v>
      </c>
      <c r="E228" s="172" t="s">
        <v>1</v>
      </c>
      <c r="F228" s="173" t="s">
        <v>355</v>
      </c>
      <c r="H228" s="174">
        <v>5.05</v>
      </c>
      <c r="I228" s="175"/>
      <c r="L228" s="170"/>
      <c r="M228" s="176"/>
      <c r="N228" s="177"/>
      <c r="O228" s="177"/>
      <c r="P228" s="177"/>
      <c r="Q228" s="177"/>
      <c r="R228" s="177"/>
      <c r="S228" s="177"/>
      <c r="T228" s="178"/>
      <c r="AT228" s="172" t="s">
        <v>144</v>
      </c>
      <c r="AU228" s="172" t="s">
        <v>83</v>
      </c>
      <c r="AV228" s="13" t="s">
        <v>83</v>
      </c>
      <c r="AW228" s="13" t="s">
        <v>30</v>
      </c>
      <c r="AX228" s="13" t="s">
        <v>81</v>
      </c>
      <c r="AY228" s="172" t="s">
        <v>115</v>
      </c>
    </row>
    <row r="229" spans="1:65" s="2" customFormat="1" ht="32.450000000000003" customHeight="1">
      <c r="A229" s="32"/>
      <c r="B229" s="156"/>
      <c r="C229" s="157" t="s">
        <v>356</v>
      </c>
      <c r="D229" s="157" t="s">
        <v>117</v>
      </c>
      <c r="E229" s="158" t="s">
        <v>357</v>
      </c>
      <c r="F229" s="159" t="s">
        <v>358</v>
      </c>
      <c r="G229" s="160" t="s">
        <v>142</v>
      </c>
      <c r="H229" s="161">
        <v>14.984999999999999</v>
      </c>
      <c r="I229" s="162"/>
      <c r="J229" s="163">
        <f>ROUND(I229*H229,2)</f>
        <v>0</v>
      </c>
      <c r="K229" s="159" t="s">
        <v>121</v>
      </c>
      <c r="L229" s="33"/>
      <c r="M229" s="164" t="s">
        <v>1</v>
      </c>
      <c r="N229" s="165" t="s">
        <v>38</v>
      </c>
      <c r="O229" s="58"/>
      <c r="P229" s="166">
        <f>O229*H229</f>
        <v>0</v>
      </c>
      <c r="Q229" s="166">
        <v>2.2563399999999998</v>
      </c>
      <c r="R229" s="166">
        <f>Q229*H229</f>
        <v>33.811254899999994</v>
      </c>
      <c r="S229" s="166">
        <v>0</v>
      </c>
      <c r="T229" s="167">
        <f>S229*H229</f>
        <v>0</v>
      </c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  <c r="AR229" s="168" t="s">
        <v>122</v>
      </c>
      <c r="AT229" s="168" t="s">
        <v>117</v>
      </c>
      <c r="AU229" s="168" t="s">
        <v>83</v>
      </c>
      <c r="AY229" s="17" t="s">
        <v>115</v>
      </c>
      <c r="BE229" s="169">
        <f>IF(N229="základní",J229,0)</f>
        <v>0</v>
      </c>
      <c r="BF229" s="169">
        <f>IF(N229="snížená",J229,0)</f>
        <v>0</v>
      </c>
      <c r="BG229" s="169">
        <f>IF(N229="zákl. přenesená",J229,0)</f>
        <v>0</v>
      </c>
      <c r="BH229" s="169">
        <f>IF(N229="sníž. přenesená",J229,0)</f>
        <v>0</v>
      </c>
      <c r="BI229" s="169">
        <f>IF(N229="nulová",J229,0)</f>
        <v>0</v>
      </c>
      <c r="BJ229" s="17" t="s">
        <v>81</v>
      </c>
      <c r="BK229" s="169">
        <f>ROUND(I229*H229,2)</f>
        <v>0</v>
      </c>
      <c r="BL229" s="17" t="s">
        <v>122</v>
      </c>
      <c r="BM229" s="168" t="s">
        <v>359</v>
      </c>
    </row>
    <row r="230" spans="1:65" s="13" customFormat="1" ht="11.25">
      <c r="B230" s="170"/>
      <c r="D230" s="171" t="s">
        <v>144</v>
      </c>
      <c r="E230" s="172" t="s">
        <v>1</v>
      </c>
      <c r="F230" s="173" t="s">
        <v>360</v>
      </c>
      <c r="H230" s="174">
        <v>14.984999999999999</v>
      </c>
      <c r="I230" s="175"/>
      <c r="L230" s="170"/>
      <c r="M230" s="176"/>
      <c r="N230" s="177"/>
      <c r="O230" s="177"/>
      <c r="P230" s="177"/>
      <c r="Q230" s="177"/>
      <c r="R230" s="177"/>
      <c r="S230" s="177"/>
      <c r="T230" s="178"/>
      <c r="AT230" s="172" t="s">
        <v>144</v>
      </c>
      <c r="AU230" s="172" t="s">
        <v>83</v>
      </c>
      <c r="AV230" s="13" t="s">
        <v>83</v>
      </c>
      <c r="AW230" s="13" t="s">
        <v>30</v>
      </c>
      <c r="AX230" s="13" t="s">
        <v>81</v>
      </c>
      <c r="AY230" s="172" t="s">
        <v>115</v>
      </c>
    </row>
    <row r="231" spans="1:65" s="2" customFormat="1" ht="21.6" customHeight="1">
      <c r="A231" s="32"/>
      <c r="B231" s="156"/>
      <c r="C231" s="157" t="s">
        <v>361</v>
      </c>
      <c r="D231" s="157" t="s">
        <v>117</v>
      </c>
      <c r="E231" s="158" t="s">
        <v>362</v>
      </c>
      <c r="F231" s="159" t="s">
        <v>363</v>
      </c>
      <c r="G231" s="160" t="s">
        <v>137</v>
      </c>
      <c r="H231" s="161">
        <v>11.5</v>
      </c>
      <c r="I231" s="162"/>
      <c r="J231" s="163">
        <f>ROUND(I231*H231,2)</f>
        <v>0</v>
      </c>
      <c r="K231" s="159" t="s">
        <v>121</v>
      </c>
      <c r="L231" s="33"/>
      <c r="M231" s="164" t="s">
        <v>1</v>
      </c>
      <c r="N231" s="165" t="s">
        <v>38</v>
      </c>
      <c r="O231" s="58"/>
      <c r="P231" s="166">
        <f>O231*H231</f>
        <v>0</v>
      </c>
      <c r="Q231" s="166">
        <v>0.29221000000000003</v>
      </c>
      <c r="R231" s="166">
        <f>Q231*H231</f>
        <v>3.3604150000000002</v>
      </c>
      <c r="S231" s="166">
        <v>0</v>
      </c>
      <c r="T231" s="167">
        <f>S231*H231</f>
        <v>0</v>
      </c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R231" s="168" t="s">
        <v>122</v>
      </c>
      <c r="AT231" s="168" t="s">
        <v>117</v>
      </c>
      <c r="AU231" s="168" t="s">
        <v>83</v>
      </c>
      <c r="AY231" s="17" t="s">
        <v>115</v>
      </c>
      <c r="BE231" s="169">
        <f>IF(N231="základní",J231,0)</f>
        <v>0</v>
      </c>
      <c r="BF231" s="169">
        <f>IF(N231="snížená",J231,0)</f>
        <v>0</v>
      </c>
      <c r="BG231" s="169">
        <f>IF(N231="zákl. přenesená",J231,0)</f>
        <v>0</v>
      </c>
      <c r="BH231" s="169">
        <f>IF(N231="sníž. přenesená",J231,0)</f>
        <v>0</v>
      </c>
      <c r="BI231" s="169">
        <f>IF(N231="nulová",J231,0)</f>
        <v>0</v>
      </c>
      <c r="BJ231" s="17" t="s">
        <v>81</v>
      </c>
      <c r="BK231" s="169">
        <f>ROUND(I231*H231,2)</f>
        <v>0</v>
      </c>
      <c r="BL231" s="17" t="s">
        <v>122</v>
      </c>
      <c r="BM231" s="168" t="s">
        <v>364</v>
      </c>
    </row>
    <row r="232" spans="1:65" s="2" customFormat="1" ht="64.900000000000006" customHeight="1">
      <c r="A232" s="32"/>
      <c r="B232" s="156"/>
      <c r="C232" s="187" t="s">
        <v>365</v>
      </c>
      <c r="D232" s="187" t="s">
        <v>216</v>
      </c>
      <c r="E232" s="188" t="s">
        <v>366</v>
      </c>
      <c r="F232" s="189" t="s">
        <v>367</v>
      </c>
      <c r="G232" s="190" t="s">
        <v>137</v>
      </c>
      <c r="H232" s="191">
        <v>11.5</v>
      </c>
      <c r="I232" s="192"/>
      <c r="J232" s="193">
        <f>ROUND(I232*H232,2)</f>
        <v>0</v>
      </c>
      <c r="K232" s="189" t="s">
        <v>1</v>
      </c>
      <c r="L232" s="194"/>
      <c r="M232" s="195" t="s">
        <v>1</v>
      </c>
      <c r="N232" s="196" t="s">
        <v>38</v>
      </c>
      <c r="O232" s="58"/>
      <c r="P232" s="166">
        <f>O232*H232</f>
        <v>0</v>
      </c>
      <c r="Q232" s="166">
        <v>1.6799999999999999E-2</v>
      </c>
      <c r="R232" s="166">
        <f>Q232*H232</f>
        <v>0.19319999999999998</v>
      </c>
      <c r="S232" s="166">
        <v>0</v>
      </c>
      <c r="T232" s="167">
        <f>S232*H232</f>
        <v>0</v>
      </c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R232" s="168" t="s">
        <v>151</v>
      </c>
      <c r="AT232" s="168" t="s">
        <v>216</v>
      </c>
      <c r="AU232" s="168" t="s">
        <v>83</v>
      </c>
      <c r="AY232" s="17" t="s">
        <v>115</v>
      </c>
      <c r="BE232" s="169">
        <f>IF(N232="základní",J232,0)</f>
        <v>0</v>
      </c>
      <c r="BF232" s="169">
        <f>IF(N232="snížená",J232,0)</f>
        <v>0</v>
      </c>
      <c r="BG232" s="169">
        <f>IF(N232="zákl. přenesená",J232,0)</f>
        <v>0</v>
      </c>
      <c r="BH232" s="169">
        <f>IF(N232="sníž. přenesená",J232,0)</f>
        <v>0</v>
      </c>
      <c r="BI232" s="169">
        <f>IF(N232="nulová",J232,0)</f>
        <v>0</v>
      </c>
      <c r="BJ232" s="17" t="s">
        <v>81</v>
      </c>
      <c r="BK232" s="169">
        <f>ROUND(I232*H232,2)</f>
        <v>0</v>
      </c>
      <c r="BL232" s="17" t="s">
        <v>122</v>
      </c>
      <c r="BM232" s="168" t="s">
        <v>368</v>
      </c>
    </row>
    <row r="233" spans="1:65" s="2" customFormat="1" ht="64.900000000000006" customHeight="1">
      <c r="A233" s="32"/>
      <c r="B233" s="156"/>
      <c r="C233" s="157" t="s">
        <v>369</v>
      </c>
      <c r="D233" s="157" t="s">
        <v>117</v>
      </c>
      <c r="E233" s="158" t="s">
        <v>370</v>
      </c>
      <c r="F233" s="159" t="s">
        <v>371</v>
      </c>
      <c r="G233" s="160" t="s">
        <v>120</v>
      </c>
      <c r="H233" s="161">
        <v>6</v>
      </c>
      <c r="I233" s="162"/>
      <c r="J233" s="163">
        <f>ROUND(I233*H233,2)</f>
        <v>0</v>
      </c>
      <c r="K233" s="159" t="s">
        <v>121</v>
      </c>
      <c r="L233" s="33"/>
      <c r="M233" s="164" t="s">
        <v>1</v>
      </c>
      <c r="N233" s="165" t="s">
        <v>38</v>
      </c>
      <c r="O233" s="58"/>
      <c r="P233" s="166">
        <f>O233*H233</f>
        <v>0</v>
      </c>
      <c r="Q233" s="166">
        <v>0</v>
      </c>
      <c r="R233" s="166">
        <f>Q233*H233</f>
        <v>0</v>
      </c>
      <c r="S233" s="166">
        <v>0</v>
      </c>
      <c r="T233" s="167">
        <f>S233*H233</f>
        <v>0</v>
      </c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R233" s="168" t="s">
        <v>122</v>
      </c>
      <c r="AT233" s="168" t="s">
        <v>117</v>
      </c>
      <c r="AU233" s="168" t="s">
        <v>83</v>
      </c>
      <c r="AY233" s="17" t="s">
        <v>115</v>
      </c>
      <c r="BE233" s="169">
        <f>IF(N233="základní",J233,0)</f>
        <v>0</v>
      </c>
      <c r="BF233" s="169">
        <f>IF(N233="snížená",J233,0)</f>
        <v>0</v>
      </c>
      <c r="BG233" s="169">
        <f>IF(N233="zákl. přenesená",J233,0)</f>
        <v>0</v>
      </c>
      <c r="BH233" s="169">
        <f>IF(N233="sníž. přenesená",J233,0)</f>
        <v>0</v>
      </c>
      <c r="BI233" s="169">
        <f>IF(N233="nulová",J233,0)</f>
        <v>0</v>
      </c>
      <c r="BJ233" s="17" t="s">
        <v>81</v>
      </c>
      <c r="BK233" s="169">
        <f>ROUND(I233*H233,2)</f>
        <v>0</v>
      </c>
      <c r="BL233" s="17" t="s">
        <v>122</v>
      </c>
      <c r="BM233" s="168" t="s">
        <v>372</v>
      </c>
    </row>
    <row r="234" spans="1:65" s="12" customFormat="1" ht="22.9" customHeight="1">
      <c r="B234" s="143"/>
      <c r="D234" s="144" t="s">
        <v>72</v>
      </c>
      <c r="E234" s="154" t="s">
        <v>373</v>
      </c>
      <c r="F234" s="154" t="s">
        <v>374</v>
      </c>
      <c r="I234" s="146"/>
      <c r="J234" s="155">
        <f>BK234</f>
        <v>0</v>
      </c>
      <c r="L234" s="143"/>
      <c r="M234" s="148"/>
      <c r="N234" s="149"/>
      <c r="O234" s="149"/>
      <c r="P234" s="150">
        <f>SUM(P235:P271)</f>
        <v>0</v>
      </c>
      <c r="Q234" s="149"/>
      <c r="R234" s="150">
        <f>SUM(R235:R271)</f>
        <v>0</v>
      </c>
      <c r="S234" s="149"/>
      <c r="T234" s="151">
        <f>SUM(T235:T271)</f>
        <v>0</v>
      </c>
      <c r="AR234" s="144" t="s">
        <v>81</v>
      </c>
      <c r="AT234" s="152" t="s">
        <v>72</v>
      </c>
      <c r="AU234" s="152" t="s">
        <v>81</v>
      </c>
      <c r="AY234" s="144" t="s">
        <v>115</v>
      </c>
      <c r="BK234" s="153">
        <f>SUM(BK235:BK271)</f>
        <v>0</v>
      </c>
    </row>
    <row r="235" spans="1:65" s="2" customFormat="1" ht="32.450000000000003" customHeight="1">
      <c r="A235" s="32"/>
      <c r="B235" s="156"/>
      <c r="C235" s="157" t="s">
        <v>375</v>
      </c>
      <c r="D235" s="157" t="s">
        <v>117</v>
      </c>
      <c r="E235" s="158" t="s">
        <v>376</v>
      </c>
      <c r="F235" s="159" t="s">
        <v>377</v>
      </c>
      <c r="G235" s="160" t="s">
        <v>189</v>
      </c>
      <c r="H235" s="161">
        <v>28.57</v>
      </c>
      <c r="I235" s="162"/>
      <c r="J235" s="163">
        <f>ROUND(I235*H235,2)</f>
        <v>0</v>
      </c>
      <c r="K235" s="159" t="s">
        <v>121</v>
      </c>
      <c r="L235" s="33"/>
      <c r="M235" s="164" t="s">
        <v>1</v>
      </c>
      <c r="N235" s="165" t="s">
        <v>38</v>
      </c>
      <c r="O235" s="58"/>
      <c r="P235" s="166">
        <f>O235*H235</f>
        <v>0</v>
      </c>
      <c r="Q235" s="166">
        <v>0</v>
      </c>
      <c r="R235" s="166">
        <f>Q235*H235</f>
        <v>0</v>
      </c>
      <c r="S235" s="166">
        <v>0</v>
      </c>
      <c r="T235" s="167">
        <f>S235*H235</f>
        <v>0</v>
      </c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R235" s="168" t="s">
        <v>122</v>
      </c>
      <c r="AT235" s="168" t="s">
        <v>117</v>
      </c>
      <c r="AU235" s="168" t="s">
        <v>83</v>
      </c>
      <c r="AY235" s="17" t="s">
        <v>115</v>
      </c>
      <c r="BE235" s="169">
        <f>IF(N235="základní",J235,0)</f>
        <v>0</v>
      </c>
      <c r="BF235" s="169">
        <f>IF(N235="snížená",J235,0)</f>
        <v>0</v>
      </c>
      <c r="BG235" s="169">
        <f>IF(N235="zákl. přenesená",J235,0)</f>
        <v>0</v>
      </c>
      <c r="BH235" s="169">
        <f>IF(N235="sníž. přenesená",J235,0)</f>
        <v>0</v>
      </c>
      <c r="BI235" s="169">
        <f>IF(N235="nulová",J235,0)</f>
        <v>0</v>
      </c>
      <c r="BJ235" s="17" t="s">
        <v>81</v>
      </c>
      <c r="BK235" s="169">
        <f>ROUND(I235*H235,2)</f>
        <v>0</v>
      </c>
      <c r="BL235" s="17" t="s">
        <v>122</v>
      </c>
      <c r="BM235" s="168" t="s">
        <v>378</v>
      </c>
    </row>
    <row r="236" spans="1:65" s="13" customFormat="1" ht="11.25">
      <c r="B236" s="170"/>
      <c r="D236" s="171" t="s">
        <v>144</v>
      </c>
      <c r="E236" s="172" t="s">
        <v>1</v>
      </c>
      <c r="F236" s="173" t="s">
        <v>379</v>
      </c>
      <c r="H236" s="174">
        <v>26.65</v>
      </c>
      <c r="I236" s="175"/>
      <c r="L236" s="170"/>
      <c r="M236" s="176"/>
      <c r="N236" s="177"/>
      <c r="O236" s="177"/>
      <c r="P236" s="177"/>
      <c r="Q236" s="177"/>
      <c r="R236" s="177"/>
      <c r="S236" s="177"/>
      <c r="T236" s="178"/>
      <c r="AT236" s="172" t="s">
        <v>144</v>
      </c>
      <c r="AU236" s="172" t="s">
        <v>83</v>
      </c>
      <c r="AV236" s="13" t="s">
        <v>83</v>
      </c>
      <c r="AW236" s="13" t="s">
        <v>30</v>
      </c>
      <c r="AX236" s="13" t="s">
        <v>73</v>
      </c>
      <c r="AY236" s="172" t="s">
        <v>115</v>
      </c>
    </row>
    <row r="237" spans="1:65" s="13" customFormat="1" ht="11.25">
      <c r="B237" s="170"/>
      <c r="D237" s="171" t="s">
        <v>144</v>
      </c>
      <c r="E237" s="172" t="s">
        <v>1</v>
      </c>
      <c r="F237" s="173" t="s">
        <v>380</v>
      </c>
      <c r="H237" s="174">
        <v>1.92</v>
      </c>
      <c r="I237" s="175"/>
      <c r="L237" s="170"/>
      <c r="M237" s="176"/>
      <c r="N237" s="177"/>
      <c r="O237" s="177"/>
      <c r="P237" s="177"/>
      <c r="Q237" s="177"/>
      <c r="R237" s="177"/>
      <c r="S237" s="177"/>
      <c r="T237" s="178"/>
      <c r="AT237" s="172" t="s">
        <v>144</v>
      </c>
      <c r="AU237" s="172" t="s">
        <v>83</v>
      </c>
      <c r="AV237" s="13" t="s">
        <v>83</v>
      </c>
      <c r="AW237" s="13" t="s">
        <v>30</v>
      </c>
      <c r="AX237" s="13" t="s">
        <v>73</v>
      </c>
      <c r="AY237" s="172" t="s">
        <v>115</v>
      </c>
    </row>
    <row r="238" spans="1:65" s="14" customFormat="1" ht="11.25">
      <c r="B238" s="179"/>
      <c r="D238" s="171" t="s">
        <v>144</v>
      </c>
      <c r="E238" s="180" t="s">
        <v>1</v>
      </c>
      <c r="F238" s="181" t="s">
        <v>157</v>
      </c>
      <c r="H238" s="182">
        <v>28.57</v>
      </c>
      <c r="I238" s="183"/>
      <c r="L238" s="179"/>
      <c r="M238" s="184"/>
      <c r="N238" s="185"/>
      <c r="O238" s="185"/>
      <c r="P238" s="185"/>
      <c r="Q238" s="185"/>
      <c r="R238" s="185"/>
      <c r="S238" s="185"/>
      <c r="T238" s="186"/>
      <c r="AT238" s="180" t="s">
        <v>144</v>
      </c>
      <c r="AU238" s="180" t="s">
        <v>83</v>
      </c>
      <c r="AV238" s="14" t="s">
        <v>122</v>
      </c>
      <c r="AW238" s="14" t="s">
        <v>30</v>
      </c>
      <c r="AX238" s="14" t="s">
        <v>81</v>
      </c>
      <c r="AY238" s="180" t="s">
        <v>115</v>
      </c>
    </row>
    <row r="239" spans="1:65" s="2" customFormat="1" ht="32.450000000000003" customHeight="1">
      <c r="A239" s="32"/>
      <c r="B239" s="156"/>
      <c r="C239" s="157" t="s">
        <v>381</v>
      </c>
      <c r="D239" s="157" t="s">
        <v>117</v>
      </c>
      <c r="E239" s="158" t="s">
        <v>382</v>
      </c>
      <c r="F239" s="159" t="s">
        <v>383</v>
      </c>
      <c r="G239" s="160" t="s">
        <v>189</v>
      </c>
      <c r="H239" s="161">
        <v>107.45</v>
      </c>
      <c r="I239" s="162"/>
      <c r="J239" s="163">
        <f>ROUND(I239*H239,2)</f>
        <v>0</v>
      </c>
      <c r="K239" s="159" t="s">
        <v>121</v>
      </c>
      <c r="L239" s="33"/>
      <c r="M239" s="164" t="s">
        <v>1</v>
      </c>
      <c r="N239" s="165" t="s">
        <v>38</v>
      </c>
      <c r="O239" s="58"/>
      <c r="P239" s="166">
        <f>O239*H239</f>
        <v>0</v>
      </c>
      <c r="Q239" s="166">
        <v>0</v>
      </c>
      <c r="R239" s="166">
        <f>Q239*H239</f>
        <v>0</v>
      </c>
      <c r="S239" s="166">
        <v>0</v>
      </c>
      <c r="T239" s="167">
        <f>S239*H239</f>
        <v>0</v>
      </c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R239" s="168" t="s">
        <v>122</v>
      </c>
      <c r="AT239" s="168" t="s">
        <v>117</v>
      </c>
      <c r="AU239" s="168" t="s">
        <v>83</v>
      </c>
      <c r="AY239" s="17" t="s">
        <v>115</v>
      </c>
      <c r="BE239" s="169">
        <f>IF(N239="základní",J239,0)</f>
        <v>0</v>
      </c>
      <c r="BF239" s="169">
        <f>IF(N239="snížená",J239,0)</f>
        <v>0</v>
      </c>
      <c r="BG239" s="169">
        <f>IF(N239="zákl. přenesená",J239,0)</f>
        <v>0</v>
      </c>
      <c r="BH239" s="169">
        <f>IF(N239="sníž. přenesená",J239,0)</f>
        <v>0</v>
      </c>
      <c r="BI239" s="169">
        <f>IF(N239="nulová",J239,0)</f>
        <v>0</v>
      </c>
      <c r="BJ239" s="17" t="s">
        <v>81</v>
      </c>
      <c r="BK239" s="169">
        <f>ROUND(I239*H239,2)</f>
        <v>0</v>
      </c>
      <c r="BL239" s="17" t="s">
        <v>122</v>
      </c>
      <c r="BM239" s="168" t="s">
        <v>384</v>
      </c>
    </row>
    <row r="240" spans="1:65" s="13" customFormat="1" ht="11.25">
      <c r="B240" s="170"/>
      <c r="D240" s="171" t="s">
        <v>144</v>
      </c>
      <c r="E240" s="172" t="s">
        <v>1</v>
      </c>
      <c r="F240" s="173" t="s">
        <v>385</v>
      </c>
      <c r="H240" s="174">
        <v>42.05</v>
      </c>
      <c r="I240" s="175"/>
      <c r="L240" s="170"/>
      <c r="M240" s="176"/>
      <c r="N240" s="177"/>
      <c r="O240" s="177"/>
      <c r="P240" s="177"/>
      <c r="Q240" s="177"/>
      <c r="R240" s="177"/>
      <c r="S240" s="177"/>
      <c r="T240" s="178"/>
      <c r="AT240" s="172" t="s">
        <v>144</v>
      </c>
      <c r="AU240" s="172" t="s">
        <v>83</v>
      </c>
      <c r="AV240" s="13" t="s">
        <v>83</v>
      </c>
      <c r="AW240" s="13" t="s">
        <v>30</v>
      </c>
      <c r="AX240" s="13" t="s">
        <v>73</v>
      </c>
      <c r="AY240" s="172" t="s">
        <v>115</v>
      </c>
    </row>
    <row r="241" spans="1:65" s="13" customFormat="1" ht="11.25">
      <c r="B241" s="170"/>
      <c r="D241" s="171" t="s">
        <v>144</v>
      </c>
      <c r="E241" s="172" t="s">
        <v>1</v>
      </c>
      <c r="F241" s="173" t="s">
        <v>386</v>
      </c>
      <c r="H241" s="174">
        <v>39</v>
      </c>
      <c r="I241" s="175"/>
      <c r="L241" s="170"/>
      <c r="M241" s="176"/>
      <c r="N241" s="177"/>
      <c r="O241" s="177"/>
      <c r="P241" s="177"/>
      <c r="Q241" s="177"/>
      <c r="R241" s="177"/>
      <c r="S241" s="177"/>
      <c r="T241" s="178"/>
      <c r="AT241" s="172" t="s">
        <v>144</v>
      </c>
      <c r="AU241" s="172" t="s">
        <v>83</v>
      </c>
      <c r="AV241" s="13" t="s">
        <v>83</v>
      </c>
      <c r="AW241" s="13" t="s">
        <v>30</v>
      </c>
      <c r="AX241" s="13" t="s">
        <v>73</v>
      </c>
      <c r="AY241" s="172" t="s">
        <v>115</v>
      </c>
    </row>
    <row r="242" spans="1:65" s="13" customFormat="1" ht="11.25">
      <c r="B242" s="170"/>
      <c r="D242" s="171" t="s">
        <v>144</v>
      </c>
      <c r="E242" s="172" t="s">
        <v>1</v>
      </c>
      <c r="F242" s="173" t="s">
        <v>387</v>
      </c>
      <c r="H242" s="174">
        <v>26.4</v>
      </c>
      <c r="I242" s="175"/>
      <c r="L242" s="170"/>
      <c r="M242" s="176"/>
      <c r="N242" s="177"/>
      <c r="O242" s="177"/>
      <c r="P242" s="177"/>
      <c r="Q242" s="177"/>
      <c r="R242" s="177"/>
      <c r="S242" s="177"/>
      <c r="T242" s="178"/>
      <c r="AT242" s="172" t="s">
        <v>144</v>
      </c>
      <c r="AU242" s="172" t="s">
        <v>83</v>
      </c>
      <c r="AV242" s="13" t="s">
        <v>83</v>
      </c>
      <c r="AW242" s="13" t="s">
        <v>30</v>
      </c>
      <c r="AX242" s="13" t="s">
        <v>73</v>
      </c>
      <c r="AY242" s="172" t="s">
        <v>115</v>
      </c>
    </row>
    <row r="243" spans="1:65" s="14" customFormat="1" ht="11.25">
      <c r="B243" s="179"/>
      <c r="D243" s="171" t="s">
        <v>144</v>
      </c>
      <c r="E243" s="180" t="s">
        <v>1</v>
      </c>
      <c r="F243" s="181" t="s">
        <v>157</v>
      </c>
      <c r="H243" s="182">
        <v>107.45</v>
      </c>
      <c r="I243" s="183"/>
      <c r="L243" s="179"/>
      <c r="M243" s="184"/>
      <c r="N243" s="185"/>
      <c r="O243" s="185"/>
      <c r="P243" s="185"/>
      <c r="Q243" s="185"/>
      <c r="R243" s="185"/>
      <c r="S243" s="185"/>
      <c r="T243" s="186"/>
      <c r="AT243" s="180" t="s">
        <v>144</v>
      </c>
      <c r="AU243" s="180" t="s">
        <v>83</v>
      </c>
      <c r="AV243" s="14" t="s">
        <v>122</v>
      </c>
      <c r="AW243" s="14" t="s">
        <v>30</v>
      </c>
      <c r="AX243" s="14" t="s">
        <v>81</v>
      </c>
      <c r="AY243" s="180" t="s">
        <v>115</v>
      </c>
    </row>
    <row r="244" spans="1:65" s="2" customFormat="1" ht="43.15" customHeight="1">
      <c r="A244" s="32"/>
      <c r="B244" s="156"/>
      <c r="C244" s="157" t="s">
        <v>388</v>
      </c>
      <c r="D244" s="157" t="s">
        <v>117</v>
      </c>
      <c r="E244" s="158" t="s">
        <v>389</v>
      </c>
      <c r="F244" s="159" t="s">
        <v>390</v>
      </c>
      <c r="G244" s="160" t="s">
        <v>189</v>
      </c>
      <c r="H244" s="161">
        <v>967.05</v>
      </c>
      <c r="I244" s="162"/>
      <c r="J244" s="163">
        <f>ROUND(I244*H244,2)</f>
        <v>0</v>
      </c>
      <c r="K244" s="159" t="s">
        <v>121</v>
      </c>
      <c r="L244" s="33"/>
      <c r="M244" s="164" t="s">
        <v>1</v>
      </c>
      <c r="N244" s="165" t="s">
        <v>38</v>
      </c>
      <c r="O244" s="58"/>
      <c r="P244" s="166">
        <f>O244*H244</f>
        <v>0</v>
      </c>
      <c r="Q244" s="166">
        <v>0</v>
      </c>
      <c r="R244" s="166">
        <f>Q244*H244</f>
        <v>0</v>
      </c>
      <c r="S244" s="166">
        <v>0</v>
      </c>
      <c r="T244" s="167">
        <f>S244*H244</f>
        <v>0</v>
      </c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R244" s="168" t="s">
        <v>122</v>
      </c>
      <c r="AT244" s="168" t="s">
        <v>117</v>
      </c>
      <c r="AU244" s="168" t="s">
        <v>83</v>
      </c>
      <c r="AY244" s="17" t="s">
        <v>115</v>
      </c>
      <c r="BE244" s="169">
        <f>IF(N244="základní",J244,0)</f>
        <v>0</v>
      </c>
      <c r="BF244" s="169">
        <f>IF(N244="snížená",J244,0)</f>
        <v>0</v>
      </c>
      <c r="BG244" s="169">
        <f>IF(N244="zákl. přenesená",J244,0)</f>
        <v>0</v>
      </c>
      <c r="BH244" s="169">
        <f>IF(N244="sníž. přenesená",J244,0)</f>
        <v>0</v>
      </c>
      <c r="BI244" s="169">
        <f>IF(N244="nulová",J244,0)</f>
        <v>0</v>
      </c>
      <c r="BJ244" s="17" t="s">
        <v>81</v>
      </c>
      <c r="BK244" s="169">
        <f>ROUND(I244*H244,2)</f>
        <v>0</v>
      </c>
      <c r="BL244" s="17" t="s">
        <v>122</v>
      </c>
      <c r="BM244" s="168" t="s">
        <v>391</v>
      </c>
    </row>
    <row r="245" spans="1:65" s="13" customFormat="1" ht="11.25">
      <c r="B245" s="170"/>
      <c r="D245" s="171" t="s">
        <v>144</v>
      </c>
      <c r="E245" s="172" t="s">
        <v>1</v>
      </c>
      <c r="F245" s="173" t="s">
        <v>392</v>
      </c>
      <c r="H245" s="174">
        <v>378.45</v>
      </c>
      <c r="I245" s="175"/>
      <c r="L245" s="170"/>
      <c r="M245" s="176"/>
      <c r="N245" s="177"/>
      <c r="O245" s="177"/>
      <c r="P245" s="177"/>
      <c r="Q245" s="177"/>
      <c r="R245" s="177"/>
      <c r="S245" s="177"/>
      <c r="T245" s="178"/>
      <c r="AT245" s="172" t="s">
        <v>144</v>
      </c>
      <c r="AU245" s="172" t="s">
        <v>83</v>
      </c>
      <c r="AV245" s="13" t="s">
        <v>83</v>
      </c>
      <c r="AW245" s="13" t="s">
        <v>30</v>
      </c>
      <c r="AX245" s="13" t="s">
        <v>73</v>
      </c>
      <c r="AY245" s="172" t="s">
        <v>115</v>
      </c>
    </row>
    <row r="246" spans="1:65" s="13" customFormat="1" ht="11.25">
      <c r="B246" s="170"/>
      <c r="D246" s="171" t="s">
        <v>144</v>
      </c>
      <c r="E246" s="172" t="s">
        <v>1</v>
      </c>
      <c r="F246" s="173" t="s">
        <v>393</v>
      </c>
      <c r="H246" s="174">
        <v>351</v>
      </c>
      <c r="I246" s="175"/>
      <c r="L246" s="170"/>
      <c r="M246" s="176"/>
      <c r="N246" s="177"/>
      <c r="O246" s="177"/>
      <c r="P246" s="177"/>
      <c r="Q246" s="177"/>
      <c r="R246" s="177"/>
      <c r="S246" s="177"/>
      <c r="T246" s="178"/>
      <c r="AT246" s="172" t="s">
        <v>144</v>
      </c>
      <c r="AU246" s="172" t="s">
        <v>83</v>
      </c>
      <c r="AV246" s="13" t="s">
        <v>83</v>
      </c>
      <c r="AW246" s="13" t="s">
        <v>30</v>
      </c>
      <c r="AX246" s="13" t="s">
        <v>73</v>
      </c>
      <c r="AY246" s="172" t="s">
        <v>115</v>
      </c>
    </row>
    <row r="247" spans="1:65" s="13" customFormat="1" ht="11.25">
      <c r="B247" s="170"/>
      <c r="D247" s="171" t="s">
        <v>144</v>
      </c>
      <c r="E247" s="172" t="s">
        <v>1</v>
      </c>
      <c r="F247" s="173" t="s">
        <v>394</v>
      </c>
      <c r="H247" s="174">
        <v>237.6</v>
      </c>
      <c r="I247" s="175"/>
      <c r="L247" s="170"/>
      <c r="M247" s="176"/>
      <c r="N247" s="177"/>
      <c r="O247" s="177"/>
      <c r="P247" s="177"/>
      <c r="Q247" s="177"/>
      <c r="R247" s="177"/>
      <c r="S247" s="177"/>
      <c r="T247" s="178"/>
      <c r="AT247" s="172" t="s">
        <v>144</v>
      </c>
      <c r="AU247" s="172" t="s">
        <v>83</v>
      </c>
      <c r="AV247" s="13" t="s">
        <v>83</v>
      </c>
      <c r="AW247" s="13" t="s">
        <v>30</v>
      </c>
      <c r="AX247" s="13" t="s">
        <v>73</v>
      </c>
      <c r="AY247" s="172" t="s">
        <v>115</v>
      </c>
    </row>
    <row r="248" spans="1:65" s="14" customFormat="1" ht="11.25">
      <c r="B248" s="179"/>
      <c r="D248" s="171" t="s">
        <v>144</v>
      </c>
      <c r="E248" s="180" t="s">
        <v>1</v>
      </c>
      <c r="F248" s="181" t="s">
        <v>157</v>
      </c>
      <c r="H248" s="182">
        <v>967.05</v>
      </c>
      <c r="I248" s="183"/>
      <c r="L248" s="179"/>
      <c r="M248" s="184"/>
      <c r="N248" s="185"/>
      <c r="O248" s="185"/>
      <c r="P248" s="185"/>
      <c r="Q248" s="185"/>
      <c r="R248" s="185"/>
      <c r="S248" s="185"/>
      <c r="T248" s="186"/>
      <c r="AT248" s="180" t="s">
        <v>144</v>
      </c>
      <c r="AU248" s="180" t="s">
        <v>83</v>
      </c>
      <c r="AV248" s="14" t="s">
        <v>122</v>
      </c>
      <c r="AW248" s="14" t="s">
        <v>30</v>
      </c>
      <c r="AX248" s="14" t="s">
        <v>81</v>
      </c>
      <c r="AY248" s="180" t="s">
        <v>115</v>
      </c>
    </row>
    <row r="249" spans="1:65" s="2" customFormat="1" ht="32.450000000000003" customHeight="1">
      <c r="A249" s="32"/>
      <c r="B249" s="156"/>
      <c r="C249" s="157" t="s">
        <v>395</v>
      </c>
      <c r="D249" s="157" t="s">
        <v>117</v>
      </c>
      <c r="E249" s="158" t="s">
        <v>396</v>
      </c>
      <c r="F249" s="159" t="s">
        <v>397</v>
      </c>
      <c r="G249" s="160" t="s">
        <v>189</v>
      </c>
      <c r="H249" s="161">
        <v>26.65</v>
      </c>
      <c r="I249" s="162"/>
      <c r="J249" s="163">
        <f>ROUND(I249*H249,2)</f>
        <v>0</v>
      </c>
      <c r="K249" s="159" t="s">
        <v>121</v>
      </c>
      <c r="L249" s="33"/>
      <c r="M249" s="164" t="s">
        <v>1</v>
      </c>
      <c r="N249" s="165" t="s">
        <v>38</v>
      </c>
      <c r="O249" s="58"/>
      <c r="P249" s="166">
        <f>O249*H249</f>
        <v>0</v>
      </c>
      <c r="Q249" s="166">
        <v>0</v>
      </c>
      <c r="R249" s="166">
        <f>Q249*H249</f>
        <v>0</v>
      </c>
      <c r="S249" s="166">
        <v>0</v>
      </c>
      <c r="T249" s="167">
        <f>S249*H249</f>
        <v>0</v>
      </c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  <c r="AR249" s="168" t="s">
        <v>122</v>
      </c>
      <c r="AT249" s="168" t="s">
        <v>117</v>
      </c>
      <c r="AU249" s="168" t="s">
        <v>83</v>
      </c>
      <c r="AY249" s="17" t="s">
        <v>115</v>
      </c>
      <c r="BE249" s="169">
        <f>IF(N249="základní",J249,0)</f>
        <v>0</v>
      </c>
      <c r="BF249" s="169">
        <f>IF(N249="snížená",J249,0)</f>
        <v>0</v>
      </c>
      <c r="BG249" s="169">
        <f>IF(N249="zákl. přenesená",J249,0)</f>
        <v>0</v>
      </c>
      <c r="BH249" s="169">
        <f>IF(N249="sníž. přenesená",J249,0)</f>
        <v>0</v>
      </c>
      <c r="BI249" s="169">
        <f>IF(N249="nulová",J249,0)</f>
        <v>0</v>
      </c>
      <c r="BJ249" s="17" t="s">
        <v>81</v>
      </c>
      <c r="BK249" s="169">
        <f>ROUND(I249*H249,2)</f>
        <v>0</v>
      </c>
      <c r="BL249" s="17" t="s">
        <v>122</v>
      </c>
      <c r="BM249" s="168" t="s">
        <v>398</v>
      </c>
    </row>
    <row r="250" spans="1:65" s="13" customFormat="1" ht="11.25">
      <c r="B250" s="170"/>
      <c r="D250" s="171" t="s">
        <v>144</v>
      </c>
      <c r="E250" s="172" t="s">
        <v>1</v>
      </c>
      <c r="F250" s="173" t="s">
        <v>379</v>
      </c>
      <c r="H250" s="174">
        <v>26.65</v>
      </c>
      <c r="I250" s="175"/>
      <c r="L250" s="170"/>
      <c r="M250" s="176"/>
      <c r="N250" s="177"/>
      <c r="O250" s="177"/>
      <c r="P250" s="177"/>
      <c r="Q250" s="177"/>
      <c r="R250" s="177"/>
      <c r="S250" s="177"/>
      <c r="T250" s="178"/>
      <c r="AT250" s="172" t="s">
        <v>144</v>
      </c>
      <c r="AU250" s="172" t="s">
        <v>83</v>
      </c>
      <c r="AV250" s="13" t="s">
        <v>83</v>
      </c>
      <c r="AW250" s="13" t="s">
        <v>30</v>
      </c>
      <c r="AX250" s="13" t="s">
        <v>73</v>
      </c>
      <c r="AY250" s="172" t="s">
        <v>115</v>
      </c>
    </row>
    <row r="251" spans="1:65" s="14" customFormat="1" ht="11.25">
      <c r="B251" s="179"/>
      <c r="D251" s="171" t="s">
        <v>144</v>
      </c>
      <c r="E251" s="180" t="s">
        <v>1</v>
      </c>
      <c r="F251" s="181" t="s">
        <v>157</v>
      </c>
      <c r="H251" s="182">
        <v>26.65</v>
      </c>
      <c r="I251" s="183"/>
      <c r="L251" s="179"/>
      <c r="M251" s="184"/>
      <c r="N251" s="185"/>
      <c r="O251" s="185"/>
      <c r="P251" s="185"/>
      <c r="Q251" s="185"/>
      <c r="R251" s="185"/>
      <c r="S251" s="185"/>
      <c r="T251" s="186"/>
      <c r="AT251" s="180" t="s">
        <v>144</v>
      </c>
      <c r="AU251" s="180" t="s">
        <v>83</v>
      </c>
      <c r="AV251" s="14" t="s">
        <v>122</v>
      </c>
      <c r="AW251" s="14" t="s">
        <v>30</v>
      </c>
      <c r="AX251" s="14" t="s">
        <v>81</v>
      </c>
      <c r="AY251" s="180" t="s">
        <v>115</v>
      </c>
    </row>
    <row r="252" spans="1:65" s="2" customFormat="1" ht="43.15" customHeight="1">
      <c r="A252" s="32"/>
      <c r="B252" s="156"/>
      <c r="C252" s="157" t="s">
        <v>399</v>
      </c>
      <c r="D252" s="157" t="s">
        <v>117</v>
      </c>
      <c r="E252" s="158" t="s">
        <v>400</v>
      </c>
      <c r="F252" s="159" t="s">
        <v>401</v>
      </c>
      <c r="G252" s="160" t="s">
        <v>189</v>
      </c>
      <c r="H252" s="161">
        <v>239.85</v>
      </c>
      <c r="I252" s="162"/>
      <c r="J252" s="163">
        <f>ROUND(I252*H252,2)</f>
        <v>0</v>
      </c>
      <c r="K252" s="159" t="s">
        <v>121</v>
      </c>
      <c r="L252" s="33"/>
      <c r="M252" s="164" t="s">
        <v>1</v>
      </c>
      <c r="N252" s="165" t="s">
        <v>38</v>
      </c>
      <c r="O252" s="58"/>
      <c r="P252" s="166">
        <f>O252*H252</f>
        <v>0</v>
      </c>
      <c r="Q252" s="166">
        <v>0</v>
      </c>
      <c r="R252" s="166">
        <f>Q252*H252</f>
        <v>0</v>
      </c>
      <c r="S252" s="166">
        <v>0</v>
      </c>
      <c r="T252" s="167">
        <f>S252*H252</f>
        <v>0</v>
      </c>
      <c r="U252" s="32"/>
      <c r="V252" s="32"/>
      <c r="W252" s="32"/>
      <c r="X252" s="32"/>
      <c r="Y252" s="32"/>
      <c r="Z252" s="32"/>
      <c r="AA252" s="32"/>
      <c r="AB252" s="32"/>
      <c r="AC252" s="32"/>
      <c r="AD252" s="32"/>
      <c r="AE252" s="32"/>
      <c r="AR252" s="168" t="s">
        <v>122</v>
      </c>
      <c r="AT252" s="168" t="s">
        <v>117</v>
      </c>
      <c r="AU252" s="168" t="s">
        <v>83</v>
      </c>
      <c r="AY252" s="17" t="s">
        <v>115</v>
      </c>
      <c r="BE252" s="169">
        <f>IF(N252="základní",J252,0)</f>
        <v>0</v>
      </c>
      <c r="BF252" s="169">
        <f>IF(N252="snížená",J252,0)</f>
        <v>0</v>
      </c>
      <c r="BG252" s="169">
        <f>IF(N252="zákl. přenesená",J252,0)</f>
        <v>0</v>
      </c>
      <c r="BH252" s="169">
        <f>IF(N252="sníž. přenesená",J252,0)</f>
        <v>0</v>
      </c>
      <c r="BI252" s="169">
        <f>IF(N252="nulová",J252,0)</f>
        <v>0</v>
      </c>
      <c r="BJ252" s="17" t="s">
        <v>81</v>
      </c>
      <c r="BK252" s="169">
        <f>ROUND(I252*H252,2)</f>
        <v>0</v>
      </c>
      <c r="BL252" s="17" t="s">
        <v>122</v>
      </c>
      <c r="BM252" s="168" t="s">
        <v>402</v>
      </c>
    </row>
    <row r="253" spans="1:65" s="13" customFormat="1" ht="11.25">
      <c r="B253" s="170"/>
      <c r="D253" s="171" t="s">
        <v>144</v>
      </c>
      <c r="E253" s="172" t="s">
        <v>1</v>
      </c>
      <c r="F253" s="173" t="s">
        <v>403</v>
      </c>
      <c r="H253" s="174">
        <v>239.85</v>
      </c>
      <c r="I253" s="175"/>
      <c r="L253" s="170"/>
      <c r="M253" s="176"/>
      <c r="N253" s="177"/>
      <c r="O253" s="177"/>
      <c r="P253" s="177"/>
      <c r="Q253" s="177"/>
      <c r="R253" s="177"/>
      <c r="S253" s="177"/>
      <c r="T253" s="178"/>
      <c r="AT253" s="172" t="s">
        <v>144</v>
      </c>
      <c r="AU253" s="172" t="s">
        <v>83</v>
      </c>
      <c r="AV253" s="13" t="s">
        <v>83</v>
      </c>
      <c r="AW253" s="13" t="s">
        <v>30</v>
      </c>
      <c r="AX253" s="13" t="s">
        <v>73</v>
      </c>
      <c r="AY253" s="172" t="s">
        <v>115</v>
      </c>
    </row>
    <row r="254" spans="1:65" s="14" customFormat="1" ht="11.25">
      <c r="B254" s="179"/>
      <c r="D254" s="171" t="s">
        <v>144</v>
      </c>
      <c r="E254" s="180" t="s">
        <v>1</v>
      </c>
      <c r="F254" s="181" t="s">
        <v>157</v>
      </c>
      <c r="H254" s="182">
        <v>239.85</v>
      </c>
      <c r="I254" s="183"/>
      <c r="L254" s="179"/>
      <c r="M254" s="184"/>
      <c r="N254" s="185"/>
      <c r="O254" s="185"/>
      <c r="P254" s="185"/>
      <c r="Q254" s="185"/>
      <c r="R254" s="185"/>
      <c r="S254" s="185"/>
      <c r="T254" s="186"/>
      <c r="AT254" s="180" t="s">
        <v>144</v>
      </c>
      <c r="AU254" s="180" t="s">
        <v>83</v>
      </c>
      <c r="AV254" s="14" t="s">
        <v>122</v>
      </c>
      <c r="AW254" s="14" t="s">
        <v>30</v>
      </c>
      <c r="AX254" s="14" t="s">
        <v>81</v>
      </c>
      <c r="AY254" s="180" t="s">
        <v>115</v>
      </c>
    </row>
    <row r="255" spans="1:65" s="2" customFormat="1" ht="21.6" customHeight="1">
      <c r="A255" s="32"/>
      <c r="B255" s="156"/>
      <c r="C255" s="157" t="s">
        <v>404</v>
      </c>
      <c r="D255" s="157" t="s">
        <v>117</v>
      </c>
      <c r="E255" s="158" t="s">
        <v>405</v>
      </c>
      <c r="F255" s="159" t="s">
        <v>406</v>
      </c>
      <c r="G255" s="160" t="s">
        <v>189</v>
      </c>
      <c r="H255" s="161">
        <v>107.45</v>
      </c>
      <c r="I255" s="162"/>
      <c r="J255" s="163">
        <f>ROUND(I255*H255,2)</f>
        <v>0</v>
      </c>
      <c r="K255" s="159" t="s">
        <v>121</v>
      </c>
      <c r="L255" s="33"/>
      <c r="M255" s="164" t="s">
        <v>1</v>
      </c>
      <c r="N255" s="165" t="s">
        <v>38</v>
      </c>
      <c r="O255" s="58"/>
      <c r="P255" s="166">
        <f>O255*H255</f>
        <v>0</v>
      </c>
      <c r="Q255" s="166">
        <v>0</v>
      </c>
      <c r="R255" s="166">
        <f>Q255*H255</f>
        <v>0</v>
      </c>
      <c r="S255" s="166">
        <v>0</v>
      </c>
      <c r="T255" s="167">
        <f>S255*H255</f>
        <v>0</v>
      </c>
      <c r="U255" s="32"/>
      <c r="V255" s="32"/>
      <c r="W255" s="32"/>
      <c r="X255" s="32"/>
      <c r="Y255" s="32"/>
      <c r="Z255" s="32"/>
      <c r="AA255" s="32"/>
      <c r="AB255" s="32"/>
      <c r="AC255" s="32"/>
      <c r="AD255" s="32"/>
      <c r="AE255" s="32"/>
      <c r="AR255" s="168" t="s">
        <v>122</v>
      </c>
      <c r="AT255" s="168" t="s">
        <v>117</v>
      </c>
      <c r="AU255" s="168" t="s">
        <v>83</v>
      </c>
      <c r="AY255" s="17" t="s">
        <v>115</v>
      </c>
      <c r="BE255" s="169">
        <f>IF(N255="základní",J255,0)</f>
        <v>0</v>
      </c>
      <c r="BF255" s="169">
        <f>IF(N255="snížená",J255,0)</f>
        <v>0</v>
      </c>
      <c r="BG255" s="169">
        <f>IF(N255="zákl. přenesená",J255,0)</f>
        <v>0</v>
      </c>
      <c r="BH255" s="169">
        <f>IF(N255="sníž. přenesená",J255,0)</f>
        <v>0</v>
      </c>
      <c r="BI255" s="169">
        <f>IF(N255="nulová",J255,0)</f>
        <v>0</v>
      </c>
      <c r="BJ255" s="17" t="s">
        <v>81</v>
      </c>
      <c r="BK255" s="169">
        <f>ROUND(I255*H255,2)</f>
        <v>0</v>
      </c>
      <c r="BL255" s="17" t="s">
        <v>122</v>
      </c>
      <c r="BM255" s="168" t="s">
        <v>407</v>
      </c>
    </row>
    <row r="256" spans="1:65" s="13" customFormat="1" ht="11.25">
      <c r="B256" s="170"/>
      <c r="D256" s="171" t="s">
        <v>144</v>
      </c>
      <c r="E256" s="172" t="s">
        <v>1</v>
      </c>
      <c r="F256" s="173" t="s">
        <v>385</v>
      </c>
      <c r="H256" s="174">
        <v>42.05</v>
      </c>
      <c r="I256" s="175"/>
      <c r="L256" s="170"/>
      <c r="M256" s="176"/>
      <c r="N256" s="177"/>
      <c r="O256" s="177"/>
      <c r="P256" s="177"/>
      <c r="Q256" s="177"/>
      <c r="R256" s="177"/>
      <c r="S256" s="177"/>
      <c r="T256" s="178"/>
      <c r="AT256" s="172" t="s">
        <v>144</v>
      </c>
      <c r="AU256" s="172" t="s">
        <v>83</v>
      </c>
      <c r="AV256" s="13" t="s">
        <v>83</v>
      </c>
      <c r="AW256" s="13" t="s">
        <v>30</v>
      </c>
      <c r="AX256" s="13" t="s">
        <v>73</v>
      </c>
      <c r="AY256" s="172" t="s">
        <v>115</v>
      </c>
    </row>
    <row r="257" spans="1:65" s="13" customFormat="1" ht="11.25">
      <c r="B257" s="170"/>
      <c r="D257" s="171" t="s">
        <v>144</v>
      </c>
      <c r="E257" s="172" t="s">
        <v>1</v>
      </c>
      <c r="F257" s="173" t="s">
        <v>386</v>
      </c>
      <c r="H257" s="174">
        <v>39</v>
      </c>
      <c r="I257" s="175"/>
      <c r="L257" s="170"/>
      <c r="M257" s="176"/>
      <c r="N257" s="177"/>
      <c r="O257" s="177"/>
      <c r="P257" s="177"/>
      <c r="Q257" s="177"/>
      <c r="R257" s="177"/>
      <c r="S257" s="177"/>
      <c r="T257" s="178"/>
      <c r="AT257" s="172" t="s">
        <v>144</v>
      </c>
      <c r="AU257" s="172" t="s">
        <v>83</v>
      </c>
      <c r="AV257" s="13" t="s">
        <v>83</v>
      </c>
      <c r="AW257" s="13" t="s">
        <v>30</v>
      </c>
      <c r="AX257" s="13" t="s">
        <v>73</v>
      </c>
      <c r="AY257" s="172" t="s">
        <v>115</v>
      </c>
    </row>
    <row r="258" spans="1:65" s="13" customFormat="1" ht="11.25">
      <c r="B258" s="170"/>
      <c r="D258" s="171" t="s">
        <v>144</v>
      </c>
      <c r="E258" s="172" t="s">
        <v>1</v>
      </c>
      <c r="F258" s="173" t="s">
        <v>387</v>
      </c>
      <c r="H258" s="174">
        <v>26.4</v>
      </c>
      <c r="I258" s="175"/>
      <c r="L258" s="170"/>
      <c r="M258" s="176"/>
      <c r="N258" s="177"/>
      <c r="O258" s="177"/>
      <c r="P258" s="177"/>
      <c r="Q258" s="177"/>
      <c r="R258" s="177"/>
      <c r="S258" s="177"/>
      <c r="T258" s="178"/>
      <c r="AT258" s="172" t="s">
        <v>144</v>
      </c>
      <c r="AU258" s="172" t="s">
        <v>83</v>
      </c>
      <c r="AV258" s="13" t="s">
        <v>83</v>
      </c>
      <c r="AW258" s="13" t="s">
        <v>30</v>
      </c>
      <c r="AX258" s="13" t="s">
        <v>73</v>
      </c>
      <c r="AY258" s="172" t="s">
        <v>115</v>
      </c>
    </row>
    <row r="259" spans="1:65" s="14" customFormat="1" ht="11.25">
      <c r="B259" s="179"/>
      <c r="D259" s="171" t="s">
        <v>144</v>
      </c>
      <c r="E259" s="180" t="s">
        <v>1</v>
      </c>
      <c r="F259" s="181" t="s">
        <v>157</v>
      </c>
      <c r="H259" s="182">
        <v>107.45</v>
      </c>
      <c r="I259" s="183"/>
      <c r="L259" s="179"/>
      <c r="M259" s="184"/>
      <c r="N259" s="185"/>
      <c r="O259" s="185"/>
      <c r="P259" s="185"/>
      <c r="Q259" s="185"/>
      <c r="R259" s="185"/>
      <c r="S259" s="185"/>
      <c r="T259" s="186"/>
      <c r="AT259" s="180" t="s">
        <v>144</v>
      </c>
      <c r="AU259" s="180" t="s">
        <v>83</v>
      </c>
      <c r="AV259" s="14" t="s">
        <v>122</v>
      </c>
      <c r="AW259" s="14" t="s">
        <v>30</v>
      </c>
      <c r="AX259" s="14" t="s">
        <v>81</v>
      </c>
      <c r="AY259" s="180" t="s">
        <v>115</v>
      </c>
    </row>
    <row r="260" spans="1:65" s="2" customFormat="1" ht="21.6" customHeight="1">
      <c r="A260" s="32"/>
      <c r="B260" s="156"/>
      <c r="C260" s="157" t="s">
        <v>408</v>
      </c>
      <c r="D260" s="157" t="s">
        <v>117</v>
      </c>
      <c r="E260" s="158" t="s">
        <v>409</v>
      </c>
      <c r="F260" s="159" t="s">
        <v>410</v>
      </c>
      <c r="G260" s="160" t="s">
        <v>189</v>
      </c>
      <c r="H260" s="161">
        <v>28.57</v>
      </c>
      <c r="I260" s="162"/>
      <c r="J260" s="163">
        <f>ROUND(I260*H260,2)</f>
        <v>0</v>
      </c>
      <c r="K260" s="159" t="s">
        <v>121</v>
      </c>
      <c r="L260" s="33"/>
      <c r="M260" s="164" t="s">
        <v>1</v>
      </c>
      <c r="N260" s="165" t="s">
        <v>38</v>
      </c>
      <c r="O260" s="58"/>
      <c r="P260" s="166">
        <f>O260*H260</f>
        <v>0</v>
      </c>
      <c r="Q260" s="166">
        <v>0</v>
      </c>
      <c r="R260" s="166">
        <f>Q260*H260</f>
        <v>0</v>
      </c>
      <c r="S260" s="166">
        <v>0</v>
      </c>
      <c r="T260" s="167">
        <f>S260*H260</f>
        <v>0</v>
      </c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R260" s="168" t="s">
        <v>122</v>
      </c>
      <c r="AT260" s="168" t="s">
        <v>117</v>
      </c>
      <c r="AU260" s="168" t="s">
        <v>83</v>
      </c>
      <c r="AY260" s="17" t="s">
        <v>115</v>
      </c>
      <c r="BE260" s="169">
        <f>IF(N260="základní",J260,0)</f>
        <v>0</v>
      </c>
      <c r="BF260" s="169">
        <f>IF(N260="snížená",J260,0)</f>
        <v>0</v>
      </c>
      <c r="BG260" s="169">
        <f>IF(N260="zákl. přenesená",J260,0)</f>
        <v>0</v>
      </c>
      <c r="BH260" s="169">
        <f>IF(N260="sníž. přenesená",J260,0)</f>
        <v>0</v>
      </c>
      <c r="BI260" s="169">
        <f>IF(N260="nulová",J260,0)</f>
        <v>0</v>
      </c>
      <c r="BJ260" s="17" t="s">
        <v>81</v>
      </c>
      <c r="BK260" s="169">
        <f>ROUND(I260*H260,2)</f>
        <v>0</v>
      </c>
      <c r="BL260" s="17" t="s">
        <v>122</v>
      </c>
      <c r="BM260" s="168" t="s">
        <v>411</v>
      </c>
    </row>
    <row r="261" spans="1:65" s="13" customFormat="1" ht="11.25">
      <c r="B261" s="170"/>
      <c r="D261" s="171" t="s">
        <v>144</v>
      </c>
      <c r="E261" s="172" t="s">
        <v>1</v>
      </c>
      <c r="F261" s="173" t="s">
        <v>379</v>
      </c>
      <c r="H261" s="174">
        <v>26.65</v>
      </c>
      <c r="I261" s="175"/>
      <c r="L261" s="170"/>
      <c r="M261" s="176"/>
      <c r="N261" s="177"/>
      <c r="O261" s="177"/>
      <c r="P261" s="177"/>
      <c r="Q261" s="177"/>
      <c r="R261" s="177"/>
      <c r="S261" s="177"/>
      <c r="T261" s="178"/>
      <c r="AT261" s="172" t="s">
        <v>144</v>
      </c>
      <c r="AU261" s="172" t="s">
        <v>83</v>
      </c>
      <c r="AV261" s="13" t="s">
        <v>83</v>
      </c>
      <c r="AW261" s="13" t="s">
        <v>30</v>
      </c>
      <c r="AX261" s="13" t="s">
        <v>73</v>
      </c>
      <c r="AY261" s="172" t="s">
        <v>115</v>
      </c>
    </row>
    <row r="262" spans="1:65" s="13" customFormat="1" ht="11.25">
      <c r="B262" s="170"/>
      <c r="D262" s="171" t="s">
        <v>144</v>
      </c>
      <c r="E262" s="172" t="s">
        <v>1</v>
      </c>
      <c r="F262" s="173" t="s">
        <v>380</v>
      </c>
      <c r="H262" s="174">
        <v>1.92</v>
      </c>
      <c r="I262" s="175"/>
      <c r="L262" s="170"/>
      <c r="M262" s="176"/>
      <c r="N262" s="177"/>
      <c r="O262" s="177"/>
      <c r="P262" s="177"/>
      <c r="Q262" s="177"/>
      <c r="R262" s="177"/>
      <c r="S262" s="177"/>
      <c r="T262" s="178"/>
      <c r="AT262" s="172" t="s">
        <v>144</v>
      </c>
      <c r="AU262" s="172" t="s">
        <v>83</v>
      </c>
      <c r="AV262" s="13" t="s">
        <v>83</v>
      </c>
      <c r="AW262" s="13" t="s">
        <v>30</v>
      </c>
      <c r="AX262" s="13" t="s">
        <v>73</v>
      </c>
      <c r="AY262" s="172" t="s">
        <v>115</v>
      </c>
    </row>
    <row r="263" spans="1:65" s="14" customFormat="1" ht="11.25">
      <c r="B263" s="179"/>
      <c r="D263" s="171" t="s">
        <v>144</v>
      </c>
      <c r="E263" s="180" t="s">
        <v>1</v>
      </c>
      <c r="F263" s="181" t="s">
        <v>157</v>
      </c>
      <c r="H263" s="182">
        <v>28.57</v>
      </c>
      <c r="I263" s="183"/>
      <c r="L263" s="179"/>
      <c r="M263" s="184"/>
      <c r="N263" s="185"/>
      <c r="O263" s="185"/>
      <c r="P263" s="185"/>
      <c r="Q263" s="185"/>
      <c r="R263" s="185"/>
      <c r="S263" s="185"/>
      <c r="T263" s="186"/>
      <c r="AT263" s="180" t="s">
        <v>144</v>
      </c>
      <c r="AU263" s="180" t="s">
        <v>83</v>
      </c>
      <c r="AV263" s="14" t="s">
        <v>122</v>
      </c>
      <c r="AW263" s="14" t="s">
        <v>30</v>
      </c>
      <c r="AX263" s="14" t="s">
        <v>81</v>
      </c>
      <c r="AY263" s="180" t="s">
        <v>115</v>
      </c>
    </row>
    <row r="264" spans="1:65" s="2" customFormat="1" ht="43.15" customHeight="1">
      <c r="A264" s="32"/>
      <c r="B264" s="156"/>
      <c r="C264" s="157" t="s">
        <v>412</v>
      </c>
      <c r="D264" s="157" t="s">
        <v>117</v>
      </c>
      <c r="E264" s="158" t="s">
        <v>413</v>
      </c>
      <c r="F264" s="159" t="s">
        <v>414</v>
      </c>
      <c r="G264" s="160" t="s">
        <v>189</v>
      </c>
      <c r="H264" s="161">
        <v>65.650000000000006</v>
      </c>
      <c r="I264" s="162"/>
      <c r="J264" s="163">
        <f>ROUND(I264*H264,2)</f>
        <v>0</v>
      </c>
      <c r="K264" s="159" t="s">
        <v>121</v>
      </c>
      <c r="L264" s="33"/>
      <c r="M264" s="164" t="s">
        <v>1</v>
      </c>
      <c r="N264" s="165" t="s">
        <v>38</v>
      </c>
      <c r="O264" s="58"/>
      <c r="P264" s="166">
        <f>O264*H264</f>
        <v>0</v>
      </c>
      <c r="Q264" s="166">
        <v>0</v>
      </c>
      <c r="R264" s="166">
        <f>Q264*H264</f>
        <v>0</v>
      </c>
      <c r="S264" s="166">
        <v>0</v>
      </c>
      <c r="T264" s="167">
        <f>S264*H264</f>
        <v>0</v>
      </c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R264" s="168" t="s">
        <v>122</v>
      </c>
      <c r="AT264" s="168" t="s">
        <v>117</v>
      </c>
      <c r="AU264" s="168" t="s">
        <v>83</v>
      </c>
      <c r="AY264" s="17" t="s">
        <v>115</v>
      </c>
      <c r="BE264" s="169">
        <f>IF(N264="základní",J264,0)</f>
        <v>0</v>
      </c>
      <c r="BF264" s="169">
        <f>IF(N264="snížená",J264,0)</f>
        <v>0</v>
      </c>
      <c r="BG264" s="169">
        <f>IF(N264="zákl. přenesená",J264,0)</f>
        <v>0</v>
      </c>
      <c r="BH264" s="169">
        <f>IF(N264="sníž. přenesená",J264,0)</f>
        <v>0</v>
      </c>
      <c r="BI264" s="169">
        <f>IF(N264="nulová",J264,0)</f>
        <v>0</v>
      </c>
      <c r="BJ264" s="17" t="s">
        <v>81</v>
      </c>
      <c r="BK264" s="169">
        <f>ROUND(I264*H264,2)</f>
        <v>0</v>
      </c>
      <c r="BL264" s="17" t="s">
        <v>122</v>
      </c>
      <c r="BM264" s="168" t="s">
        <v>415</v>
      </c>
    </row>
    <row r="265" spans="1:65" s="13" customFormat="1" ht="11.25">
      <c r="B265" s="170"/>
      <c r="D265" s="171" t="s">
        <v>144</v>
      </c>
      <c r="E265" s="172" t="s">
        <v>1</v>
      </c>
      <c r="F265" s="173" t="s">
        <v>379</v>
      </c>
      <c r="H265" s="174">
        <v>26.65</v>
      </c>
      <c r="I265" s="175"/>
      <c r="L265" s="170"/>
      <c r="M265" s="176"/>
      <c r="N265" s="177"/>
      <c r="O265" s="177"/>
      <c r="P265" s="177"/>
      <c r="Q265" s="177"/>
      <c r="R265" s="177"/>
      <c r="S265" s="177"/>
      <c r="T265" s="178"/>
      <c r="AT265" s="172" t="s">
        <v>144</v>
      </c>
      <c r="AU265" s="172" t="s">
        <v>83</v>
      </c>
      <c r="AV265" s="13" t="s">
        <v>83</v>
      </c>
      <c r="AW265" s="13" t="s">
        <v>30</v>
      </c>
      <c r="AX265" s="13" t="s">
        <v>73</v>
      </c>
      <c r="AY265" s="172" t="s">
        <v>115</v>
      </c>
    </row>
    <row r="266" spans="1:65" s="13" customFormat="1" ht="11.25">
      <c r="B266" s="170"/>
      <c r="D266" s="171" t="s">
        <v>144</v>
      </c>
      <c r="E266" s="172" t="s">
        <v>1</v>
      </c>
      <c r="F266" s="173" t="s">
        <v>386</v>
      </c>
      <c r="H266" s="174">
        <v>39</v>
      </c>
      <c r="I266" s="175"/>
      <c r="L266" s="170"/>
      <c r="M266" s="176"/>
      <c r="N266" s="177"/>
      <c r="O266" s="177"/>
      <c r="P266" s="177"/>
      <c r="Q266" s="177"/>
      <c r="R266" s="177"/>
      <c r="S266" s="177"/>
      <c r="T266" s="178"/>
      <c r="AT266" s="172" t="s">
        <v>144</v>
      </c>
      <c r="AU266" s="172" t="s">
        <v>83</v>
      </c>
      <c r="AV266" s="13" t="s">
        <v>83</v>
      </c>
      <c r="AW266" s="13" t="s">
        <v>30</v>
      </c>
      <c r="AX266" s="13" t="s">
        <v>73</v>
      </c>
      <c r="AY266" s="172" t="s">
        <v>115</v>
      </c>
    </row>
    <row r="267" spans="1:65" s="14" customFormat="1" ht="11.25">
      <c r="B267" s="179"/>
      <c r="D267" s="171" t="s">
        <v>144</v>
      </c>
      <c r="E267" s="180" t="s">
        <v>1</v>
      </c>
      <c r="F267" s="181" t="s">
        <v>157</v>
      </c>
      <c r="H267" s="182">
        <v>65.650000000000006</v>
      </c>
      <c r="I267" s="183"/>
      <c r="L267" s="179"/>
      <c r="M267" s="184"/>
      <c r="N267" s="185"/>
      <c r="O267" s="185"/>
      <c r="P267" s="185"/>
      <c r="Q267" s="185"/>
      <c r="R267" s="185"/>
      <c r="S267" s="185"/>
      <c r="T267" s="186"/>
      <c r="AT267" s="180" t="s">
        <v>144</v>
      </c>
      <c r="AU267" s="180" t="s">
        <v>83</v>
      </c>
      <c r="AV267" s="14" t="s">
        <v>122</v>
      </c>
      <c r="AW267" s="14" t="s">
        <v>30</v>
      </c>
      <c r="AX267" s="14" t="s">
        <v>81</v>
      </c>
      <c r="AY267" s="180" t="s">
        <v>115</v>
      </c>
    </row>
    <row r="268" spans="1:65" s="2" customFormat="1" ht="43.15" customHeight="1">
      <c r="A268" s="32"/>
      <c r="B268" s="156"/>
      <c r="C268" s="157" t="s">
        <v>416</v>
      </c>
      <c r="D268" s="157" t="s">
        <v>117</v>
      </c>
      <c r="E268" s="158" t="s">
        <v>417</v>
      </c>
      <c r="F268" s="159" t="s">
        <v>418</v>
      </c>
      <c r="G268" s="160" t="s">
        <v>189</v>
      </c>
      <c r="H268" s="161">
        <v>26.4</v>
      </c>
      <c r="I268" s="162"/>
      <c r="J268" s="163">
        <f>ROUND(I268*H268,2)</f>
        <v>0</v>
      </c>
      <c r="K268" s="159" t="s">
        <v>121</v>
      </c>
      <c r="L268" s="33"/>
      <c r="M268" s="164" t="s">
        <v>1</v>
      </c>
      <c r="N268" s="165" t="s">
        <v>38</v>
      </c>
      <c r="O268" s="58"/>
      <c r="P268" s="166">
        <f>O268*H268</f>
        <v>0</v>
      </c>
      <c r="Q268" s="166">
        <v>0</v>
      </c>
      <c r="R268" s="166">
        <f>Q268*H268</f>
        <v>0</v>
      </c>
      <c r="S268" s="166">
        <v>0</v>
      </c>
      <c r="T268" s="167">
        <f>S268*H268</f>
        <v>0</v>
      </c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R268" s="168" t="s">
        <v>122</v>
      </c>
      <c r="AT268" s="168" t="s">
        <v>117</v>
      </c>
      <c r="AU268" s="168" t="s">
        <v>83</v>
      </c>
      <c r="AY268" s="17" t="s">
        <v>115</v>
      </c>
      <c r="BE268" s="169">
        <f>IF(N268="základní",J268,0)</f>
        <v>0</v>
      </c>
      <c r="BF268" s="169">
        <f>IF(N268="snížená",J268,0)</f>
        <v>0</v>
      </c>
      <c r="BG268" s="169">
        <f>IF(N268="zákl. přenesená",J268,0)</f>
        <v>0</v>
      </c>
      <c r="BH268" s="169">
        <f>IF(N268="sníž. přenesená",J268,0)</f>
        <v>0</v>
      </c>
      <c r="BI268" s="169">
        <f>IF(N268="nulová",J268,0)</f>
        <v>0</v>
      </c>
      <c r="BJ268" s="17" t="s">
        <v>81</v>
      </c>
      <c r="BK268" s="169">
        <f>ROUND(I268*H268,2)</f>
        <v>0</v>
      </c>
      <c r="BL268" s="17" t="s">
        <v>122</v>
      </c>
      <c r="BM268" s="168" t="s">
        <v>419</v>
      </c>
    </row>
    <row r="269" spans="1:65" s="13" customFormat="1" ht="11.25">
      <c r="B269" s="170"/>
      <c r="D269" s="171" t="s">
        <v>144</v>
      </c>
      <c r="E269" s="172" t="s">
        <v>1</v>
      </c>
      <c r="F269" s="173" t="s">
        <v>387</v>
      </c>
      <c r="H269" s="174">
        <v>26.4</v>
      </c>
      <c r="I269" s="175"/>
      <c r="L269" s="170"/>
      <c r="M269" s="176"/>
      <c r="N269" s="177"/>
      <c r="O269" s="177"/>
      <c r="P269" s="177"/>
      <c r="Q269" s="177"/>
      <c r="R269" s="177"/>
      <c r="S269" s="177"/>
      <c r="T269" s="178"/>
      <c r="AT269" s="172" t="s">
        <v>144</v>
      </c>
      <c r="AU269" s="172" t="s">
        <v>83</v>
      </c>
      <c r="AV269" s="13" t="s">
        <v>83</v>
      </c>
      <c r="AW269" s="13" t="s">
        <v>30</v>
      </c>
      <c r="AX269" s="13" t="s">
        <v>81</v>
      </c>
      <c r="AY269" s="172" t="s">
        <v>115</v>
      </c>
    </row>
    <row r="270" spans="1:65" s="2" customFormat="1" ht="43.15" customHeight="1">
      <c r="A270" s="32"/>
      <c r="B270" s="156"/>
      <c r="C270" s="157" t="s">
        <v>420</v>
      </c>
      <c r="D270" s="157" t="s">
        <v>117</v>
      </c>
      <c r="E270" s="158" t="s">
        <v>421</v>
      </c>
      <c r="F270" s="159" t="s">
        <v>188</v>
      </c>
      <c r="G270" s="160" t="s">
        <v>189</v>
      </c>
      <c r="H270" s="161">
        <v>42.05</v>
      </c>
      <c r="I270" s="162"/>
      <c r="J270" s="163">
        <f>ROUND(I270*H270,2)</f>
        <v>0</v>
      </c>
      <c r="K270" s="159" t="s">
        <v>121</v>
      </c>
      <c r="L270" s="33"/>
      <c r="M270" s="164" t="s">
        <v>1</v>
      </c>
      <c r="N270" s="165" t="s">
        <v>38</v>
      </c>
      <c r="O270" s="58"/>
      <c r="P270" s="166">
        <f>O270*H270</f>
        <v>0</v>
      </c>
      <c r="Q270" s="166">
        <v>0</v>
      </c>
      <c r="R270" s="166">
        <f>Q270*H270</f>
        <v>0</v>
      </c>
      <c r="S270" s="166">
        <v>0</v>
      </c>
      <c r="T270" s="167">
        <f>S270*H270</f>
        <v>0</v>
      </c>
      <c r="U270" s="32"/>
      <c r="V270" s="32"/>
      <c r="W270" s="32"/>
      <c r="X270" s="32"/>
      <c r="Y270" s="32"/>
      <c r="Z270" s="32"/>
      <c r="AA270" s="32"/>
      <c r="AB270" s="32"/>
      <c r="AC270" s="32"/>
      <c r="AD270" s="32"/>
      <c r="AE270" s="32"/>
      <c r="AR270" s="168" t="s">
        <v>122</v>
      </c>
      <c r="AT270" s="168" t="s">
        <v>117</v>
      </c>
      <c r="AU270" s="168" t="s">
        <v>83</v>
      </c>
      <c r="AY270" s="17" t="s">
        <v>115</v>
      </c>
      <c r="BE270" s="169">
        <f>IF(N270="základní",J270,0)</f>
        <v>0</v>
      </c>
      <c r="BF270" s="169">
        <f>IF(N270="snížená",J270,0)</f>
        <v>0</v>
      </c>
      <c r="BG270" s="169">
        <f>IF(N270="zákl. přenesená",J270,0)</f>
        <v>0</v>
      </c>
      <c r="BH270" s="169">
        <f>IF(N270="sníž. přenesená",J270,0)</f>
        <v>0</v>
      </c>
      <c r="BI270" s="169">
        <f>IF(N270="nulová",J270,0)</f>
        <v>0</v>
      </c>
      <c r="BJ270" s="17" t="s">
        <v>81</v>
      </c>
      <c r="BK270" s="169">
        <f>ROUND(I270*H270,2)</f>
        <v>0</v>
      </c>
      <c r="BL270" s="17" t="s">
        <v>122</v>
      </c>
      <c r="BM270" s="168" t="s">
        <v>422</v>
      </c>
    </row>
    <row r="271" spans="1:65" s="13" customFormat="1" ht="11.25">
      <c r="B271" s="170"/>
      <c r="D271" s="171" t="s">
        <v>144</v>
      </c>
      <c r="E271" s="172" t="s">
        <v>1</v>
      </c>
      <c r="F271" s="173" t="s">
        <v>385</v>
      </c>
      <c r="H271" s="174">
        <v>42.05</v>
      </c>
      <c r="I271" s="175"/>
      <c r="L271" s="170"/>
      <c r="M271" s="176"/>
      <c r="N271" s="177"/>
      <c r="O271" s="177"/>
      <c r="P271" s="177"/>
      <c r="Q271" s="177"/>
      <c r="R271" s="177"/>
      <c r="S271" s="177"/>
      <c r="T271" s="178"/>
      <c r="AT271" s="172" t="s">
        <v>144</v>
      </c>
      <c r="AU271" s="172" t="s">
        <v>83</v>
      </c>
      <c r="AV271" s="13" t="s">
        <v>83</v>
      </c>
      <c r="AW271" s="13" t="s">
        <v>30</v>
      </c>
      <c r="AX271" s="13" t="s">
        <v>81</v>
      </c>
      <c r="AY271" s="172" t="s">
        <v>115</v>
      </c>
    </row>
    <row r="272" spans="1:65" s="12" customFormat="1" ht="22.9" customHeight="1">
      <c r="B272" s="143"/>
      <c r="D272" s="144" t="s">
        <v>72</v>
      </c>
      <c r="E272" s="154" t="s">
        <v>423</v>
      </c>
      <c r="F272" s="154" t="s">
        <v>424</v>
      </c>
      <c r="I272" s="146"/>
      <c r="J272" s="155">
        <f>BK272</f>
        <v>0</v>
      </c>
      <c r="L272" s="143"/>
      <c r="M272" s="148"/>
      <c r="N272" s="149"/>
      <c r="O272" s="149"/>
      <c r="P272" s="150">
        <f>P273</f>
        <v>0</v>
      </c>
      <c r="Q272" s="149"/>
      <c r="R272" s="150">
        <f>R273</f>
        <v>0</v>
      </c>
      <c r="S272" s="149"/>
      <c r="T272" s="151">
        <f>T273</f>
        <v>0</v>
      </c>
      <c r="AR272" s="144" t="s">
        <v>81</v>
      </c>
      <c r="AT272" s="152" t="s">
        <v>72</v>
      </c>
      <c r="AU272" s="152" t="s">
        <v>81</v>
      </c>
      <c r="AY272" s="144" t="s">
        <v>115</v>
      </c>
      <c r="BK272" s="153">
        <f>BK273</f>
        <v>0</v>
      </c>
    </row>
    <row r="273" spans="1:65" s="2" customFormat="1" ht="32.450000000000003" customHeight="1">
      <c r="A273" s="32"/>
      <c r="B273" s="156"/>
      <c r="C273" s="157" t="s">
        <v>425</v>
      </c>
      <c r="D273" s="157" t="s">
        <v>117</v>
      </c>
      <c r="E273" s="158" t="s">
        <v>426</v>
      </c>
      <c r="F273" s="159" t="s">
        <v>427</v>
      </c>
      <c r="G273" s="160" t="s">
        <v>189</v>
      </c>
      <c r="H273" s="161">
        <v>376.11099999999999</v>
      </c>
      <c r="I273" s="162"/>
      <c r="J273" s="163">
        <f>ROUND(I273*H273,2)</f>
        <v>0</v>
      </c>
      <c r="K273" s="159" t="s">
        <v>121</v>
      </c>
      <c r="L273" s="33"/>
      <c r="M273" s="204" t="s">
        <v>1</v>
      </c>
      <c r="N273" s="205" t="s">
        <v>38</v>
      </c>
      <c r="O273" s="206"/>
      <c r="P273" s="207">
        <f>O273*H273</f>
        <v>0</v>
      </c>
      <c r="Q273" s="207">
        <v>0</v>
      </c>
      <c r="R273" s="207">
        <f>Q273*H273</f>
        <v>0</v>
      </c>
      <c r="S273" s="207">
        <v>0</v>
      </c>
      <c r="T273" s="208">
        <f>S273*H273</f>
        <v>0</v>
      </c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R273" s="168" t="s">
        <v>122</v>
      </c>
      <c r="AT273" s="168" t="s">
        <v>117</v>
      </c>
      <c r="AU273" s="168" t="s">
        <v>83</v>
      </c>
      <c r="AY273" s="17" t="s">
        <v>115</v>
      </c>
      <c r="BE273" s="169">
        <f>IF(N273="základní",J273,0)</f>
        <v>0</v>
      </c>
      <c r="BF273" s="169">
        <f>IF(N273="snížená",J273,0)</f>
        <v>0</v>
      </c>
      <c r="BG273" s="169">
        <f>IF(N273="zákl. přenesená",J273,0)</f>
        <v>0</v>
      </c>
      <c r="BH273" s="169">
        <f>IF(N273="sníž. přenesená",J273,0)</f>
        <v>0</v>
      </c>
      <c r="BI273" s="169">
        <f>IF(N273="nulová",J273,0)</f>
        <v>0</v>
      </c>
      <c r="BJ273" s="17" t="s">
        <v>81</v>
      </c>
      <c r="BK273" s="169">
        <f>ROUND(I273*H273,2)</f>
        <v>0</v>
      </c>
      <c r="BL273" s="17" t="s">
        <v>122</v>
      </c>
      <c r="BM273" s="168" t="s">
        <v>428</v>
      </c>
    </row>
    <row r="274" spans="1:65" s="2" customFormat="1" ht="6.95" customHeight="1">
      <c r="A274" s="32"/>
      <c r="B274" s="47"/>
      <c r="C274" s="48"/>
      <c r="D274" s="48"/>
      <c r="E274" s="48"/>
      <c r="F274" s="48"/>
      <c r="G274" s="48"/>
      <c r="H274" s="48"/>
      <c r="I274" s="116"/>
      <c r="J274" s="48"/>
      <c r="K274" s="48"/>
      <c r="L274" s="33"/>
      <c r="M274" s="32"/>
      <c r="O274" s="32"/>
      <c r="P274" s="32"/>
      <c r="Q274" s="32"/>
      <c r="R274" s="32"/>
      <c r="S274" s="32"/>
      <c r="T274" s="32"/>
      <c r="U274" s="32"/>
      <c r="V274" s="32"/>
      <c r="W274" s="32"/>
      <c r="X274" s="32"/>
      <c r="Y274" s="32"/>
      <c r="Z274" s="32"/>
      <c r="AA274" s="32"/>
      <c r="AB274" s="32"/>
      <c r="AC274" s="32"/>
      <c r="AD274" s="32"/>
      <c r="AE274" s="32"/>
    </row>
  </sheetData>
  <autoFilter ref="C123:K273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503.1 - SO503.1 - Účelová...</vt:lpstr>
      <vt:lpstr>'503.1 - SO503.1 - Účelová...'!Názvy_tisku</vt:lpstr>
      <vt:lpstr>'Rekapitulace stavby'!Názvy_tisku</vt:lpstr>
      <vt:lpstr>'503.1 - SO503.1 - Účelová...'!Oblast_tisku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DESKTOP-1R0RIJI\PC</dc:creator>
  <cp:lastModifiedBy>Radim Zdražil</cp:lastModifiedBy>
  <dcterms:created xsi:type="dcterms:W3CDTF">2019-12-12T12:30:19Z</dcterms:created>
  <dcterms:modified xsi:type="dcterms:W3CDTF">2019-12-12T14:49:43Z</dcterms:modified>
</cp:coreProperties>
</file>